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spohngellert\Downloads\"/>
    </mc:Choice>
  </mc:AlternateContent>
  <xr:revisionPtr revIDLastSave="0" documentId="8_{893DBFEB-B6B4-4C27-923A-79FB443DD6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 Setup" sheetId="22" r:id="rId1"/>
    <sheet name="Community Quarterback" sheetId="3" r:id="rId2"/>
    <sheet name="MTDC Calculator" sheetId="27" r:id="rId3"/>
    <sheet name="Program Summary" sheetId="24" r:id="rId4"/>
    <sheet name="ENOUGH Budget Summary Page" sheetId="2" r:id="rId5"/>
    <sheet name="Partner 1" sheetId="4" r:id="rId6"/>
    <sheet name="Partner 2" sheetId="5" r:id="rId7"/>
    <sheet name="Partner 3" sheetId="28" r:id="rId8"/>
    <sheet name="Partner 4" sheetId="7" r:id="rId9"/>
    <sheet name="Partner 5" sheetId="8" r:id="rId10"/>
    <sheet name="Partner 6" sheetId="9" r:id="rId11"/>
    <sheet name="Partner 7" sheetId="10" r:id="rId12"/>
    <sheet name="Partner 8" sheetId="11" r:id="rId13"/>
    <sheet name="Partner 9" sheetId="12" r:id="rId14"/>
    <sheet name="Partner 10" sheetId="13" r:id="rId15"/>
    <sheet name="Partner 11" sheetId="14" r:id="rId16"/>
    <sheet name="Partner 12" sheetId="15" r:id="rId17"/>
    <sheet name="Partner 13" sheetId="16" r:id="rId18"/>
    <sheet name="Partner 14" sheetId="17" r:id="rId19"/>
    <sheet name="Partner 15" sheetId="18" r:id="rId20"/>
    <sheet name="Partner 16" sheetId="19" r:id="rId21"/>
    <sheet name="Partner 17" sheetId="20" r:id="rId22"/>
    <sheet name="Partner 18" sheetId="21" r:id="rId23"/>
  </sheets>
  <definedNames>
    <definedName name="ProjectNameList">OFFSET('Program Setup'!$M$5,0,0,MAX(1,SUMPRODUCT(--('Program Setup'!$M$5:$M$500&lt;&gt;""))),1)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7" l="1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F33" i="2"/>
  <c r="E33" i="2"/>
  <c r="E34" i="2"/>
  <c r="G33" i="2"/>
  <c r="D33" i="2"/>
  <c r="A24" i="27"/>
  <c r="E142" i="28"/>
  <c r="G142" i="28" s="1"/>
  <c r="E141" i="28"/>
  <c r="G141" i="28" s="1"/>
  <c r="E140" i="28"/>
  <c r="G140" i="28" s="1"/>
  <c r="E139" i="28"/>
  <c r="G139" i="28" s="1"/>
  <c r="E138" i="28"/>
  <c r="G138" i="28" s="1"/>
  <c r="E137" i="28"/>
  <c r="G137" i="28" s="1"/>
  <c r="E136" i="28"/>
  <c r="G136" i="28" s="1"/>
  <c r="E135" i="28"/>
  <c r="G135" i="28" s="1"/>
  <c r="E134" i="28"/>
  <c r="G134" i="28" s="1"/>
  <c r="D125" i="28"/>
  <c r="C125" i="28"/>
  <c r="B125" i="28"/>
  <c r="E124" i="28"/>
  <c r="E123" i="28"/>
  <c r="E122" i="28"/>
  <c r="E121" i="28"/>
  <c r="E120" i="28"/>
  <c r="E125" i="28" s="1"/>
  <c r="E116" i="28"/>
  <c r="E110" i="28"/>
  <c r="E109" i="28"/>
  <c r="E108" i="28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D83" i="28"/>
  <c r="C83" i="28"/>
  <c r="B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 s="1"/>
  <c r="D68" i="28"/>
  <c r="C68" i="28"/>
  <c r="B68" i="28"/>
  <c r="E67" i="28"/>
  <c r="E66" i="28"/>
  <c r="E65" i="28"/>
  <c r="E64" i="28"/>
  <c r="E63" i="28"/>
  <c r="E62" i="28"/>
  <c r="E61" i="28"/>
  <c r="E60" i="28"/>
  <c r="E59" i="28"/>
  <c r="E58" i="28"/>
  <c r="E57" i="28"/>
  <c r="E56" i="28"/>
  <c r="E55" i="28"/>
  <c r="E54" i="28"/>
  <c r="E53" i="28"/>
  <c r="E52" i="28" s="1"/>
  <c r="D52" i="28"/>
  <c r="C52" i="28"/>
  <c r="B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D36" i="28"/>
  <c r="C36" i="28"/>
  <c r="B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 s="1"/>
  <c r="D20" i="28"/>
  <c r="C20" i="28"/>
  <c r="B20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 s="1"/>
  <c r="D4" i="28"/>
  <c r="C4" i="28"/>
  <c r="B4" i="28"/>
  <c r="M1" i="28" a="1"/>
  <c r="E142" i="21"/>
  <c r="G142" i="21" s="1"/>
  <c r="E141" i="21"/>
  <c r="G141" i="21" s="1"/>
  <c r="E140" i="21"/>
  <c r="G140" i="21" s="1"/>
  <c r="E139" i="21"/>
  <c r="G139" i="21" s="1"/>
  <c r="E138" i="21"/>
  <c r="G138" i="21" s="1"/>
  <c r="E137" i="21"/>
  <c r="G137" i="21" s="1"/>
  <c r="E136" i="21"/>
  <c r="G136" i="21" s="1"/>
  <c r="E135" i="21"/>
  <c r="G135" i="21" s="1"/>
  <c r="E134" i="21"/>
  <c r="G134" i="21" s="1"/>
  <c r="D125" i="21"/>
  <c r="C125" i="21"/>
  <c r="B125" i="21"/>
  <c r="E124" i="21"/>
  <c r="E123" i="21"/>
  <c r="E122" i="21"/>
  <c r="E121" i="21"/>
  <c r="E120" i="21"/>
  <c r="E116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D83" i="21"/>
  <c r="C83" i="21"/>
  <c r="B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D68" i="21"/>
  <c r="C68" i="21"/>
  <c r="B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D52" i="21"/>
  <c r="C52" i="21"/>
  <c r="B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D36" i="21"/>
  <c r="C36" i="21"/>
  <c r="B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20" i="21"/>
  <c r="C20" i="21"/>
  <c r="B20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D4" i="21"/>
  <c r="C4" i="21"/>
  <c r="B4" i="21"/>
  <c r="E142" i="20"/>
  <c r="G142" i="20" s="1"/>
  <c r="E141" i="20"/>
  <c r="G141" i="20" s="1"/>
  <c r="E140" i="20"/>
  <c r="G140" i="20" s="1"/>
  <c r="E139" i="20"/>
  <c r="G139" i="20" s="1"/>
  <c r="E138" i="20"/>
  <c r="G138" i="20" s="1"/>
  <c r="E137" i="20"/>
  <c r="G137" i="20" s="1"/>
  <c r="E136" i="20"/>
  <c r="G136" i="20" s="1"/>
  <c r="E135" i="20"/>
  <c r="G135" i="20" s="1"/>
  <c r="E134" i="20"/>
  <c r="G134" i="20" s="1"/>
  <c r="D125" i="20"/>
  <c r="C125" i="20"/>
  <c r="B125" i="20"/>
  <c r="E124" i="20"/>
  <c r="E123" i="20"/>
  <c r="E122" i="20"/>
  <c r="E121" i="20"/>
  <c r="E120" i="20"/>
  <c r="E116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D83" i="20"/>
  <c r="C83" i="20"/>
  <c r="B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D68" i="20"/>
  <c r="C68" i="20"/>
  <c r="B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D52" i="20"/>
  <c r="C52" i="20"/>
  <c r="B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D36" i="20"/>
  <c r="C36" i="20"/>
  <c r="B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D20" i="20"/>
  <c r="C20" i="20"/>
  <c r="B20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D4" i="20"/>
  <c r="C4" i="20"/>
  <c r="B4" i="20"/>
  <c r="E142" i="19"/>
  <c r="G142" i="19" s="1"/>
  <c r="E141" i="19"/>
  <c r="G141" i="19" s="1"/>
  <c r="E140" i="19"/>
  <c r="G140" i="19" s="1"/>
  <c r="E139" i="19"/>
  <c r="G139" i="19" s="1"/>
  <c r="E138" i="19"/>
  <c r="G138" i="19" s="1"/>
  <c r="E137" i="19"/>
  <c r="G137" i="19" s="1"/>
  <c r="E136" i="19"/>
  <c r="G136" i="19" s="1"/>
  <c r="E135" i="19"/>
  <c r="G135" i="19" s="1"/>
  <c r="E134" i="19"/>
  <c r="G134" i="19" s="1"/>
  <c r="D125" i="19"/>
  <c r="C125" i="19"/>
  <c r="B125" i="19"/>
  <c r="E124" i="19"/>
  <c r="E123" i="19"/>
  <c r="E122" i="19"/>
  <c r="E121" i="19"/>
  <c r="E120" i="19"/>
  <c r="E116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D83" i="19"/>
  <c r="C83" i="19"/>
  <c r="B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D68" i="19"/>
  <c r="C68" i="19"/>
  <c r="B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D52" i="19"/>
  <c r="C52" i="19"/>
  <c r="B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D36" i="19"/>
  <c r="C36" i="19"/>
  <c r="B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D20" i="19"/>
  <c r="C20" i="19"/>
  <c r="B20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D4" i="19"/>
  <c r="C4" i="19"/>
  <c r="B4" i="19"/>
  <c r="E142" i="18"/>
  <c r="G142" i="18" s="1"/>
  <c r="E141" i="18"/>
  <c r="G141" i="18" s="1"/>
  <c r="E140" i="18"/>
  <c r="G140" i="18" s="1"/>
  <c r="E139" i="18"/>
  <c r="G139" i="18" s="1"/>
  <c r="E138" i="18"/>
  <c r="G138" i="18" s="1"/>
  <c r="E137" i="18"/>
  <c r="G137" i="18" s="1"/>
  <c r="E136" i="18"/>
  <c r="G136" i="18" s="1"/>
  <c r="E135" i="18"/>
  <c r="G135" i="18" s="1"/>
  <c r="E134" i="18"/>
  <c r="G134" i="18" s="1"/>
  <c r="D125" i="18"/>
  <c r="C125" i="18"/>
  <c r="B125" i="18"/>
  <c r="E124" i="18"/>
  <c r="E123" i="18"/>
  <c r="E122" i="18"/>
  <c r="E121" i="18"/>
  <c r="E120" i="18"/>
  <c r="E116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D83" i="18"/>
  <c r="C83" i="18"/>
  <c r="B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D68" i="18"/>
  <c r="C68" i="18"/>
  <c r="B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D52" i="18"/>
  <c r="C52" i="18"/>
  <c r="B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D36" i="18"/>
  <c r="C36" i="18"/>
  <c r="B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D20" i="18"/>
  <c r="C20" i="18"/>
  <c r="B20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D4" i="18"/>
  <c r="C4" i="18"/>
  <c r="B4" i="18"/>
  <c r="E142" i="17"/>
  <c r="G142" i="17" s="1"/>
  <c r="E141" i="17"/>
  <c r="G141" i="17" s="1"/>
  <c r="E140" i="17"/>
  <c r="G140" i="17" s="1"/>
  <c r="E139" i="17"/>
  <c r="G139" i="17" s="1"/>
  <c r="E138" i="17"/>
  <c r="G138" i="17" s="1"/>
  <c r="E137" i="17"/>
  <c r="G137" i="17" s="1"/>
  <c r="E136" i="17"/>
  <c r="G136" i="17" s="1"/>
  <c r="E135" i="17"/>
  <c r="G135" i="17" s="1"/>
  <c r="E134" i="17"/>
  <c r="G134" i="17" s="1"/>
  <c r="D125" i="17"/>
  <c r="C125" i="17"/>
  <c r="B125" i="17"/>
  <c r="E124" i="17"/>
  <c r="E123" i="17"/>
  <c r="E122" i="17"/>
  <c r="E121" i="17"/>
  <c r="E120" i="17"/>
  <c r="E116" i="17"/>
  <c r="E110" i="17"/>
  <c r="E109" i="17"/>
  <c r="E108" i="17"/>
  <c r="E107" i="17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D83" i="17"/>
  <c r="C83" i="17"/>
  <c r="B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D68" i="17"/>
  <c r="C68" i="17"/>
  <c r="B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D52" i="17"/>
  <c r="C52" i="17"/>
  <c r="B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D36" i="17"/>
  <c r="C36" i="17"/>
  <c r="B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D20" i="17"/>
  <c r="C20" i="17"/>
  <c r="B20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D4" i="17"/>
  <c r="C4" i="17"/>
  <c r="B4" i="17"/>
  <c r="E142" i="16"/>
  <c r="G142" i="16" s="1"/>
  <c r="E141" i="16"/>
  <c r="G141" i="16" s="1"/>
  <c r="E140" i="16"/>
  <c r="G140" i="16" s="1"/>
  <c r="E139" i="16"/>
  <c r="G139" i="16" s="1"/>
  <c r="E138" i="16"/>
  <c r="G138" i="16" s="1"/>
  <c r="E137" i="16"/>
  <c r="G137" i="16" s="1"/>
  <c r="E136" i="16"/>
  <c r="G136" i="16" s="1"/>
  <c r="E135" i="16"/>
  <c r="G135" i="16" s="1"/>
  <c r="E134" i="16"/>
  <c r="G134" i="16" s="1"/>
  <c r="D125" i="16"/>
  <c r="C125" i="16"/>
  <c r="B125" i="16"/>
  <c r="E124" i="16"/>
  <c r="E123" i="16"/>
  <c r="E122" i="16"/>
  <c r="E121" i="16"/>
  <c r="E120" i="16"/>
  <c r="E116" i="16"/>
  <c r="E110" i="16"/>
  <c r="E109" i="16"/>
  <c r="E108" i="16"/>
  <c r="E107" i="16"/>
  <c r="E106" i="16"/>
  <c r="E105" i="16"/>
  <c r="E104" i="16"/>
  <c r="E103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D83" i="16"/>
  <c r="C83" i="16"/>
  <c r="B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D68" i="16"/>
  <c r="C68" i="16"/>
  <c r="B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D52" i="16"/>
  <c r="C52" i="16"/>
  <c r="B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D36" i="16"/>
  <c r="C36" i="16"/>
  <c r="B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D20" i="16"/>
  <c r="C20" i="16"/>
  <c r="B20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D4" i="16"/>
  <c r="C4" i="16"/>
  <c r="B4" i="16"/>
  <c r="E142" i="15"/>
  <c r="G142" i="15" s="1"/>
  <c r="E141" i="15"/>
  <c r="G141" i="15" s="1"/>
  <c r="E140" i="15"/>
  <c r="G140" i="15" s="1"/>
  <c r="E139" i="15"/>
  <c r="G139" i="15" s="1"/>
  <c r="E138" i="15"/>
  <c r="G138" i="15" s="1"/>
  <c r="E137" i="15"/>
  <c r="G137" i="15" s="1"/>
  <c r="E136" i="15"/>
  <c r="G136" i="15" s="1"/>
  <c r="E135" i="15"/>
  <c r="G135" i="15" s="1"/>
  <c r="E134" i="15"/>
  <c r="G134" i="15" s="1"/>
  <c r="D125" i="15"/>
  <c r="C125" i="15"/>
  <c r="B125" i="15"/>
  <c r="E124" i="15"/>
  <c r="E123" i="15"/>
  <c r="E122" i="15"/>
  <c r="E121" i="15"/>
  <c r="E120" i="15"/>
  <c r="E116" i="15"/>
  <c r="E110" i="15"/>
  <c r="E109" i="15"/>
  <c r="E108" i="15"/>
  <c r="E107" i="15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D83" i="15"/>
  <c r="C83" i="15"/>
  <c r="B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D68" i="15"/>
  <c r="C68" i="15"/>
  <c r="B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D52" i="15"/>
  <c r="C52" i="15"/>
  <c r="B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D36" i="15"/>
  <c r="C36" i="15"/>
  <c r="B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D20" i="15"/>
  <c r="C20" i="15"/>
  <c r="B20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D4" i="15"/>
  <c r="C4" i="15"/>
  <c r="B4" i="15"/>
  <c r="E142" i="14"/>
  <c r="G142" i="14" s="1"/>
  <c r="E141" i="14"/>
  <c r="G141" i="14" s="1"/>
  <c r="E140" i="14"/>
  <c r="G140" i="14" s="1"/>
  <c r="E139" i="14"/>
  <c r="G139" i="14" s="1"/>
  <c r="E138" i="14"/>
  <c r="G138" i="14" s="1"/>
  <c r="E137" i="14"/>
  <c r="G137" i="14" s="1"/>
  <c r="E136" i="14"/>
  <c r="G136" i="14" s="1"/>
  <c r="E135" i="14"/>
  <c r="G135" i="14" s="1"/>
  <c r="E134" i="14"/>
  <c r="G134" i="14" s="1"/>
  <c r="D125" i="14"/>
  <c r="C125" i="14"/>
  <c r="B125" i="14"/>
  <c r="E124" i="14"/>
  <c r="E123" i="14"/>
  <c r="E122" i="14"/>
  <c r="E121" i="14"/>
  <c r="E120" i="14"/>
  <c r="E116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D83" i="14"/>
  <c r="C83" i="14"/>
  <c r="B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D68" i="14"/>
  <c r="C68" i="14"/>
  <c r="B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D52" i="14"/>
  <c r="C52" i="14"/>
  <c r="B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D36" i="14"/>
  <c r="C36" i="14"/>
  <c r="B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D20" i="14"/>
  <c r="C20" i="14"/>
  <c r="B20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D4" i="14"/>
  <c r="C4" i="14"/>
  <c r="B4" i="14"/>
  <c r="E142" i="13"/>
  <c r="G142" i="13" s="1"/>
  <c r="E141" i="13"/>
  <c r="G141" i="13" s="1"/>
  <c r="E140" i="13"/>
  <c r="G140" i="13" s="1"/>
  <c r="E139" i="13"/>
  <c r="G139" i="13" s="1"/>
  <c r="E138" i="13"/>
  <c r="G138" i="13" s="1"/>
  <c r="E137" i="13"/>
  <c r="G137" i="13" s="1"/>
  <c r="E136" i="13"/>
  <c r="G136" i="13" s="1"/>
  <c r="E135" i="13"/>
  <c r="G135" i="13" s="1"/>
  <c r="E134" i="13"/>
  <c r="G134" i="13" s="1"/>
  <c r="D125" i="13"/>
  <c r="C125" i="13"/>
  <c r="B125" i="13"/>
  <c r="E124" i="13"/>
  <c r="E123" i="13"/>
  <c r="E122" i="13"/>
  <c r="E121" i="13"/>
  <c r="E120" i="13"/>
  <c r="E116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D83" i="13"/>
  <c r="C83" i="13"/>
  <c r="B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D68" i="13"/>
  <c r="C68" i="13"/>
  <c r="B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D52" i="13"/>
  <c r="C52" i="13"/>
  <c r="B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D36" i="13"/>
  <c r="C36" i="13"/>
  <c r="B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D20" i="13"/>
  <c r="C20" i="13"/>
  <c r="B20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D4" i="13"/>
  <c r="C4" i="13"/>
  <c r="B4" i="13"/>
  <c r="E142" i="12"/>
  <c r="G142" i="12" s="1"/>
  <c r="E141" i="12"/>
  <c r="G141" i="12" s="1"/>
  <c r="E140" i="12"/>
  <c r="G140" i="12" s="1"/>
  <c r="E139" i="12"/>
  <c r="G139" i="12" s="1"/>
  <c r="E138" i="12"/>
  <c r="G138" i="12" s="1"/>
  <c r="E137" i="12"/>
  <c r="G137" i="12" s="1"/>
  <c r="E136" i="12"/>
  <c r="G136" i="12" s="1"/>
  <c r="E135" i="12"/>
  <c r="G135" i="12" s="1"/>
  <c r="E134" i="12"/>
  <c r="G134" i="12" s="1"/>
  <c r="D125" i="12"/>
  <c r="C125" i="12"/>
  <c r="B125" i="12"/>
  <c r="E124" i="12"/>
  <c r="E123" i="12"/>
  <c r="E122" i="12"/>
  <c r="E121" i="12"/>
  <c r="E120" i="12"/>
  <c r="E116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D83" i="12"/>
  <c r="C83" i="12"/>
  <c r="B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D68" i="12"/>
  <c r="C68" i="12"/>
  <c r="B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D52" i="12"/>
  <c r="C52" i="12"/>
  <c r="B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D36" i="12"/>
  <c r="C36" i="12"/>
  <c r="B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D20" i="12"/>
  <c r="C20" i="12"/>
  <c r="B20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D4" i="12"/>
  <c r="C4" i="12"/>
  <c r="B4" i="12"/>
  <c r="E142" i="11"/>
  <c r="G142" i="11" s="1"/>
  <c r="E141" i="11"/>
  <c r="G141" i="11" s="1"/>
  <c r="E140" i="11"/>
  <c r="G140" i="11" s="1"/>
  <c r="E139" i="11"/>
  <c r="G139" i="11" s="1"/>
  <c r="E138" i="11"/>
  <c r="G138" i="11" s="1"/>
  <c r="E137" i="11"/>
  <c r="G137" i="11" s="1"/>
  <c r="E136" i="11"/>
  <c r="G136" i="11" s="1"/>
  <c r="E135" i="11"/>
  <c r="G135" i="11" s="1"/>
  <c r="E134" i="11"/>
  <c r="G134" i="11" s="1"/>
  <c r="D125" i="11"/>
  <c r="C125" i="11"/>
  <c r="B125" i="11"/>
  <c r="E124" i="11"/>
  <c r="E123" i="11"/>
  <c r="E122" i="11"/>
  <c r="E121" i="11"/>
  <c r="E120" i="11"/>
  <c r="E116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D83" i="11"/>
  <c r="C83" i="11"/>
  <c r="B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D68" i="11"/>
  <c r="C68" i="11"/>
  <c r="B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D52" i="11"/>
  <c r="C52" i="11"/>
  <c r="B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D36" i="11"/>
  <c r="C36" i="11"/>
  <c r="B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D20" i="11"/>
  <c r="C20" i="11"/>
  <c r="B20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D4" i="11"/>
  <c r="C4" i="11"/>
  <c r="B4" i="11"/>
  <c r="E142" i="10"/>
  <c r="G142" i="10" s="1"/>
  <c r="E141" i="10"/>
  <c r="G141" i="10" s="1"/>
  <c r="E140" i="10"/>
  <c r="G140" i="10" s="1"/>
  <c r="E139" i="10"/>
  <c r="G139" i="10" s="1"/>
  <c r="E138" i="10"/>
  <c r="G138" i="10" s="1"/>
  <c r="E137" i="10"/>
  <c r="G137" i="10" s="1"/>
  <c r="E136" i="10"/>
  <c r="G136" i="10" s="1"/>
  <c r="E135" i="10"/>
  <c r="G135" i="10" s="1"/>
  <c r="E134" i="10"/>
  <c r="G134" i="10" s="1"/>
  <c r="D125" i="10"/>
  <c r="C125" i="10"/>
  <c r="B125" i="10"/>
  <c r="E124" i="10"/>
  <c r="E123" i="10"/>
  <c r="E122" i="10"/>
  <c r="E121" i="10"/>
  <c r="E120" i="10"/>
  <c r="E116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D83" i="10"/>
  <c r="C83" i="10"/>
  <c r="B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D68" i="10"/>
  <c r="C68" i="10"/>
  <c r="B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D52" i="10"/>
  <c r="C52" i="10"/>
  <c r="B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D36" i="10"/>
  <c r="C36" i="10"/>
  <c r="B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D20" i="10"/>
  <c r="C20" i="10"/>
  <c r="B20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D4" i="10"/>
  <c r="C4" i="10"/>
  <c r="B4" i="10"/>
  <c r="E142" i="9"/>
  <c r="G142" i="9" s="1"/>
  <c r="E141" i="9"/>
  <c r="G141" i="9" s="1"/>
  <c r="E140" i="9"/>
  <c r="G140" i="9" s="1"/>
  <c r="E139" i="9"/>
  <c r="G139" i="9" s="1"/>
  <c r="E138" i="9"/>
  <c r="G138" i="9" s="1"/>
  <c r="E137" i="9"/>
  <c r="G137" i="9" s="1"/>
  <c r="E136" i="9"/>
  <c r="G136" i="9" s="1"/>
  <c r="E135" i="9"/>
  <c r="G135" i="9" s="1"/>
  <c r="E134" i="9"/>
  <c r="G134" i="9" s="1"/>
  <c r="D125" i="9"/>
  <c r="C125" i="9"/>
  <c r="B125" i="9"/>
  <c r="E124" i="9"/>
  <c r="E123" i="9"/>
  <c r="E122" i="9"/>
  <c r="E121" i="9"/>
  <c r="E120" i="9"/>
  <c r="E116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D83" i="9"/>
  <c r="C83" i="9"/>
  <c r="B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D68" i="9"/>
  <c r="C68" i="9"/>
  <c r="B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D52" i="9"/>
  <c r="C52" i="9"/>
  <c r="B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D36" i="9"/>
  <c r="C36" i="9"/>
  <c r="B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D20" i="9"/>
  <c r="C20" i="9"/>
  <c r="B20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D4" i="9"/>
  <c r="C4" i="9"/>
  <c r="B4" i="9"/>
  <c r="E142" i="8"/>
  <c r="G142" i="8" s="1"/>
  <c r="E141" i="8"/>
  <c r="G141" i="8" s="1"/>
  <c r="E140" i="8"/>
  <c r="G140" i="8" s="1"/>
  <c r="E139" i="8"/>
  <c r="G139" i="8" s="1"/>
  <c r="E138" i="8"/>
  <c r="G138" i="8" s="1"/>
  <c r="E137" i="8"/>
  <c r="G137" i="8" s="1"/>
  <c r="E136" i="8"/>
  <c r="G136" i="8" s="1"/>
  <c r="E135" i="8"/>
  <c r="G135" i="8" s="1"/>
  <c r="E134" i="8"/>
  <c r="G134" i="8" s="1"/>
  <c r="D125" i="8"/>
  <c r="C125" i="8"/>
  <c r="B125" i="8"/>
  <c r="E124" i="8"/>
  <c r="E123" i="8"/>
  <c r="E122" i="8"/>
  <c r="E121" i="8"/>
  <c r="E120" i="8"/>
  <c r="E116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D83" i="8"/>
  <c r="C83" i="8"/>
  <c r="B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D68" i="8"/>
  <c r="C68" i="8"/>
  <c r="B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D52" i="8"/>
  <c r="C52" i="8"/>
  <c r="B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D36" i="8"/>
  <c r="C36" i="8"/>
  <c r="B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D20" i="8"/>
  <c r="C20" i="8"/>
  <c r="B20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D4" i="8"/>
  <c r="C4" i="8"/>
  <c r="B4" i="8"/>
  <c r="E142" i="7"/>
  <c r="G142" i="7" s="1"/>
  <c r="E141" i="7"/>
  <c r="G141" i="7" s="1"/>
  <c r="E140" i="7"/>
  <c r="G140" i="7" s="1"/>
  <c r="E139" i="7"/>
  <c r="G139" i="7" s="1"/>
  <c r="E138" i="7"/>
  <c r="G138" i="7" s="1"/>
  <c r="E137" i="7"/>
  <c r="G137" i="7" s="1"/>
  <c r="E136" i="7"/>
  <c r="G136" i="7" s="1"/>
  <c r="E135" i="7"/>
  <c r="G135" i="7" s="1"/>
  <c r="E134" i="7"/>
  <c r="G134" i="7" s="1"/>
  <c r="D125" i="7"/>
  <c r="C125" i="7"/>
  <c r="B125" i="7"/>
  <c r="E124" i="7"/>
  <c r="E123" i="7"/>
  <c r="E122" i="7"/>
  <c r="E121" i="7"/>
  <c r="E120" i="7"/>
  <c r="E116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D83" i="7"/>
  <c r="C83" i="7"/>
  <c r="B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D68" i="7"/>
  <c r="C68" i="7"/>
  <c r="B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D52" i="7"/>
  <c r="C52" i="7"/>
  <c r="B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D36" i="7"/>
  <c r="C36" i="7"/>
  <c r="B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D20" i="7"/>
  <c r="C20" i="7"/>
  <c r="B20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D4" i="7"/>
  <c r="C4" i="7"/>
  <c r="B4" i="7"/>
  <c r="E142" i="5"/>
  <c r="G142" i="5" s="1"/>
  <c r="E141" i="5"/>
  <c r="G141" i="5" s="1"/>
  <c r="E140" i="5"/>
  <c r="G140" i="5" s="1"/>
  <c r="E139" i="5"/>
  <c r="G139" i="5" s="1"/>
  <c r="E138" i="5"/>
  <c r="G138" i="5" s="1"/>
  <c r="E137" i="5"/>
  <c r="G137" i="5" s="1"/>
  <c r="E136" i="5"/>
  <c r="G136" i="5" s="1"/>
  <c r="E135" i="5"/>
  <c r="G135" i="5" s="1"/>
  <c r="E134" i="5"/>
  <c r="G134" i="5" s="1"/>
  <c r="D125" i="5"/>
  <c r="C125" i="5"/>
  <c r="B125" i="5"/>
  <c r="E124" i="5"/>
  <c r="E123" i="5"/>
  <c r="E122" i="5"/>
  <c r="E121" i="5"/>
  <c r="E120" i="5"/>
  <c r="E116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D83" i="5"/>
  <c r="C83" i="5"/>
  <c r="B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D68" i="5"/>
  <c r="C68" i="5"/>
  <c r="B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D52" i="5"/>
  <c r="C52" i="5"/>
  <c r="B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D36" i="5"/>
  <c r="C36" i="5"/>
  <c r="B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D20" i="5"/>
  <c r="C20" i="5"/>
  <c r="B20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D4" i="5"/>
  <c r="C4" i="5"/>
  <c r="B4" i="5"/>
  <c r="E83" i="28" l="1"/>
  <c r="D115" i="28"/>
  <c r="D117" i="28" s="1"/>
  <c r="D111" i="28"/>
  <c r="C111" i="28"/>
  <c r="C115" i="28"/>
  <c r="C117" i="28" s="1"/>
  <c r="B115" i="28"/>
  <c r="B111" i="28"/>
  <c r="M1" i="12" a="1"/>
  <c r="C111" i="8"/>
  <c r="E125" i="7"/>
  <c r="E125" i="20"/>
  <c r="M1" i="5" a="1"/>
  <c r="M1" i="20" a="1"/>
  <c r="M1" i="9" a="1"/>
  <c r="M1" i="13" a="1"/>
  <c r="E125" i="19"/>
  <c r="D111" i="5"/>
  <c r="D111" i="15"/>
  <c r="M1" i="10" a="1"/>
  <c r="E20" i="14"/>
  <c r="M1" i="15" a="1"/>
  <c r="E36" i="9"/>
  <c r="D111" i="13"/>
  <c r="E125" i="16"/>
  <c r="M1" i="19" a="1"/>
  <c r="B115" i="10"/>
  <c r="B117" i="10" s="1"/>
  <c r="E83" i="9"/>
  <c r="D111" i="10"/>
  <c r="M1" i="16" a="1"/>
  <c r="E68" i="16"/>
  <c r="E83" i="16"/>
  <c r="D115" i="17"/>
  <c r="D117" i="17" s="1"/>
  <c r="M1" i="7" a="1"/>
  <c r="E68" i="7"/>
  <c r="E125" i="14"/>
  <c r="M1" i="17" a="1"/>
  <c r="C111" i="21"/>
  <c r="D111" i="14"/>
  <c r="E52" i="20"/>
  <c r="D111" i="21"/>
  <c r="M1" i="8" a="1"/>
  <c r="M1" i="14" a="1"/>
  <c r="M1" i="21" a="1"/>
  <c r="E125" i="5"/>
  <c r="C111" i="12"/>
  <c r="E36" i="12"/>
  <c r="E68" i="12"/>
  <c r="E125" i="12"/>
  <c r="D115" i="13"/>
  <c r="D117" i="13" s="1"/>
  <c r="D111" i="12"/>
  <c r="M1" i="18" a="1"/>
  <c r="B115" i="19"/>
  <c r="B117" i="19" s="1"/>
  <c r="E20" i="5"/>
  <c r="E4" i="8"/>
  <c r="C111" i="9"/>
  <c r="E4" i="10"/>
  <c r="E20" i="10"/>
  <c r="B115" i="7"/>
  <c r="B117" i="7" s="1"/>
  <c r="E52" i="8"/>
  <c r="D111" i="9"/>
  <c r="E125" i="9"/>
  <c r="E68" i="11"/>
  <c r="E83" i="11"/>
  <c r="E52" i="13"/>
  <c r="E52" i="15"/>
  <c r="B115" i="16"/>
  <c r="B117" i="16" s="1"/>
  <c r="E20" i="17"/>
  <c r="C111" i="18"/>
  <c r="E36" i="18"/>
  <c r="E20" i="19"/>
  <c r="E68" i="20"/>
  <c r="E36" i="8"/>
  <c r="C115" i="8"/>
  <c r="C117" i="8" s="1"/>
  <c r="E83" i="8"/>
  <c r="B115" i="5"/>
  <c r="B117" i="5" s="1"/>
  <c r="C111" i="7"/>
  <c r="E36" i="7"/>
  <c r="E68" i="9"/>
  <c r="E4" i="11"/>
  <c r="M1" i="11" a="1"/>
  <c r="B115" i="14"/>
  <c r="D115" i="15"/>
  <c r="D117" i="15" s="1"/>
  <c r="C111" i="16"/>
  <c r="E36" i="16"/>
  <c r="D111" i="18"/>
  <c r="E125" i="18"/>
  <c r="E83" i="20"/>
  <c r="E20" i="7"/>
  <c r="C111" i="5"/>
  <c r="E36" i="5"/>
  <c r="D111" i="7"/>
  <c r="E20" i="8"/>
  <c r="E52" i="11"/>
  <c r="B115" i="12"/>
  <c r="B117" i="12" s="1"/>
  <c r="E4" i="13"/>
  <c r="E20" i="13"/>
  <c r="C111" i="14"/>
  <c r="E20" i="15"/>
  <c r="D111" i="16"/>
  <c r="E4" i="18"/>
  <c r="E68" i="18"/>
  <c r="E83" i="18"/>
  <c r="B115" i="21"/>
  <c r="B117" i="21" s="1"/>
  <c r="D115" i="11"/>
  <c r="D117" i="11" s="1"/>
  <c r="E83" i="5"/>
  <c r="E20" i="9"/>
  <c r="D115" i="9"/>
  <c r="D117" i="9" s="1"/>
  <c r="E20" i="11"/>
  <c r="E83" i="14"/>
  <c r="E52" i="18"/>
  <c r="E4" i="20"/>
  <c r="E83" i="7"/>
  <c r="B115" i="8"/>
  <c r="B117" i="8" s="1"/>
  <c r="E4" i="9"/>
  <c r="E52" i="9"/>
  <c r="C111" i="10"/>
  <c r="E4" i="12"/>
  <c r="E68" i="14"/>
  <c r="E52" i="16"/>
  <c r="B115" i="17"/>
  <c r="B117" i="17" s="1"/>
  <c r="D115" i="18"/>
  <c r="D117" i="18" s="1"/>
  <c r="C111" i="19"/>
  <c r="E20" i="20"/>
  <c r="E68" i="21"/>
  <c r="E83" i="21"/>
  <c r="E125" i="21"/>
  <c r="D115" i="16"/>
  <c r="D117" i="16" s="1"/>
  <c r="C111" i="17"/>
  <c r="E36" i="17"/>
  <c r="E20" i="18"/>
  <c r="D111" i="19"/>
  <c r="E4" i="5"/>
  <c r="E68" i="5"/>
  <c r="E52" i="5"/>
  <c r="E125" i="10"/>
  <c r="E83" i="12"/>
  <c r="D115" i="5"/>
  <c r="D117" i="5" s="1"/>
  <c r="D111" i="8"/>
  <c r="E68" i="10"/>
  <c r="E83" i="10"/>
  <c r="B115" i="13"/>
  <c r="B117" i="13" s="1"/>
  <c r="E36" i="14"/>
  <c r="C115" i="14"/>
  <c r="C117" i="14" s="1"/>
  <c r="B115" i="15"/>
  <c r="B117" i="15" s="1"/>
  <c r="E4" i="16"/>
  <c r="E20" i="16"/>
  <c r="D111" i="17"/>
  <c r="E68" i="19"/>
  <c r="E36" i="21"/>
  <c r="E52" i="21"/>
  <c r="E52" i="12"/>
  <c r="C111" i="13"/>
  <c r="E36" i="13"/>
  <c r="E4" i="14"/>
  <c r="D115" i="14"/>
  <c r="D117" i="14" s="1"/>
  <c r="C111" i="15"/>
  <c r="E36" i="15"/>
  <c r="E68" i="15"/>
  <c r="E68" i="17"/>
  <c r="E83" i="17"/>
  <c r="E125" i="17"/>
  <c r="E83" i="19"/>
  <c r="E52" i="7"/>
  <c r="E125" i="8"/>
  <c r="E68" i="8"/>
  <c r="E36" i="10"/>
  <c r="E52" i="10"/>
  <c r="B115" i="11"/>
  <c r="E52" i="14"/>
  <c r="E125" i="15"/>
  <c r="E4" i="17"/>
  <c r="E36" i="19"/>
  <c r="B115" i="20"/>
  <c r="B117" i="20" s="1"/>
  <c r="E4" i="21"/>
  <c r="E20" i="21"/>
  <c r="E4" i="7"/>
  <c r="C115" i="9"/>
  <c r="C117" i="9" s="1"/>
  <c r="B115" i="9"/>
  <c r="B117" i="9" s="1"/>
  <c r="D115" i="10"/>
  <c r="D117" i="10" s="1"/>
  <c r="C111" i="11"/>
  <c r="E36" i="11"/>
  <c r="E20" i="12"/>
  <c r="E68" i="13"/>
  <c r="E83" i="13"/>
  <c r="E125" i="13"/>
  <c r="E4" i="15"/>
  <c r="E83" i="15"/>
  <c r="E52" i="17"/>
  <c r="E52" i="19"/>
  <c r="C111" i="20"/>
  <c r="E36" i="20"/>
  <c r="D111" i="11"/>
  <c r="E125" i="11"/>
  <c r="B115" i="18"/>
  <c r="E4" i="19"/>
  <c r="D111" i="20"/>
  <c r="D115" i="21"/>
  <c r="D117" i="21" s="1"/>
  <c r="C115" i="21"/>
  <c r="C117" i="21" s="1"/>
  <c r="B111" i="21"/>
  <c r="C115" i="20"/>
  <c r="C117" i="20" s="1"/>
  <c r="D115" i="20"/>
  <c r="D117" i="20" s="1"/>
  <c r="B111" i="20"/>
  <c r="C115" i="19"/>
  <c r="C117" i="19" s="1"/>
  <c r="D115" i="19"/>
  <c r="D117" i="19" s="1"/>
  <c r="B111" i="19"/>
  <c r="B117" i="18"/>
  <c r="C115" i="18"/>
  <c r="C117" i="18" s="1"/>
  <c r="B111" i="18"/>
  <c r="C115" i="17"/>
  <c r="C117" i="17" s="1"/>
  <c r="B111" i="17"/>
  <c r="C115" i="16"/>
  <c r="C117" i="16" s="1"/>
  <c r="B111" i="16"/>
  <c r="C115" i="15"/>
  <c r="C117" i="15" s="1"/>
  <c r="B111" i="15"/>
  <c r="B111" i="14"/>
  <c r="C115" i="13"/>
  <c r="C117" i="13" s="1"/>
  <c r="B111" i="13"/>
  <c r="C115" i="12"/>
  <c r="C117" i="12" s="1"/>
  <c r="D115" i="12"/>
  <c r="D117" i="12" s="1"/>
  <c r="B111" i="12"/>
  <c r="B117" i="11"/>
  <c r="C115" i="11"/>
  <c r="C117" i="11" s="1"/>
  <c r="B111" i="11"/>
  <c r="C115" i="10"/>
  <c r="C117" i="10" s="1"/>
  <c r="B111" i="10"/>
  <c r="B111" i="9"/>
  <c r="D115" i="8"/>
  <c r="D117" i="8" s="1"/>
  <c r="B111" i="8"/>
  <c r="C115" i="7"/>
  <c r="C117" i="7" s="1"/>
  <c r="D115" i="7"/>
  <c r="D117" i="7" s="1"/>
  <c r="B111" i="7"/>
  <c r="C115" i="5"/>
  <c r="C117" i="5" s="1"/>
  <c r="B111" i="5"/>
  <c r="E111" i="16" l="1"/>
  <c r="E111" i="28"/>
  <c r="E115" i="28"/>
  <c r="B117" i="28"/>
  <c r="E111" i="13"/>
  <c r="E115" i="14"/>
  <c r="E111" i="18"/>
  <c r="E111" i="9"/>
  <c r="E111" i="5"/>
  <c r="E111" i="21"/>
  <c r="E115" i="9"/>
  <c r="E111" i="15"/>
  <c r="E111" i="19"/>
  <c r="E111" i="11"/>
  <c r="E111" i="10"/>
  <c r="E111" i="14"/>
  <c r="B117" i="14"/>
  <c r="E117" i="14" s="1"/>
  <c r="F117" i="14" s="1"/>
  <c r="E111" i="12"/>
  <c r="E111" i="7"/>
  <c r="E111" i="8"/>
  <c r="E111" i="20"/>
  <c r="E111" i="17"/>
  <c r="E115" i="21"/>
  <c r="E117" i="21"/>
  <c r="F117" i="21" s="1"/>
  <c r="E117" i="20"/>
  <c r="F117" i="20" s="1"/>
  <c r="E115" i="20"/>
  <c r="E115" i="19"/>
  <c r="E117" i="19"/>
  <c r="F117" i="19" s="1"/>
  <c r="E115" i="18"/>
  <c r="E117" i="18"/>
  <c r="F117" i="18" s="1"/>
  <c r="E115" i="17"/>
  <c r="E117" i="17"/>
  <c r="F117" i="17" s="1"/>
  <c r="E115" i="16"/>
  <c r="E117" i="16"/>
  <c r="F117" i="16" s="1"/>
  <c r="E115" i="15"/>
  <c r="E117" i="15"/>
  <c r="F117" i="15" s="1"/>
  <c r="E117" i="13"/>
  <c r="F117" i="13" s="1"/>
  <c r="E115" i="13"/>
  <c r="E115" i="12"/>
  <c r="E117" i="12"/>
  <c r="F117" i="12" s="1"/>
  <c r="E117" i="11"/>
  <c r="F117" i="11" s="1"/>
  <c r="E115" i="11"/>
  <c r="E115" i="10"/>
  <c r="E117" i="10"/>
  <c r="F117" i="10" s="1"/>
  <c r="E117" i="9"/>
  <c r="F117" i="9" s="1"/>
  <c r="E115" i="8"/>
  <c r="E117" i="8"/>
  <c r="F117" i="8" s="1"/>
  <c r="E117" i="7"/>
  <c r="F117" i="7" s="1"/>
  <c r="E115" i="7"/>
  <c r="E115" i="5"/>
  <c r="E117" i="5"/>
  <c r="F117" i="5" s="1"/>
  <c r="E117" i="28" l="1"/>
  <c r="F180" i="3"/>
  <c r="E135" i="4"/>
  <c r="G135" i="4" s="1"/>
  <c r="E136" i="4"/>
  <c r="G136" i="4" s="1"/>
  <c r="E137" i="4"/>
  <c r="G137" i="4" s="1"/>
  <c r="E138" i="4"/>
  <c r="G138" i="4" s="1"/>
  <c r="E139" i="4"/>
  <c r="G139" i="4" s="1"/>
  <c r="E140" i="4"/>
  <c r="G140" i="4" s="1"/>
  <c r="E141" i="4"/>
  <c r="G141" i="4" s="1"/>
  <c r="E142" i="4"/>
  <c r="G142" i="4" s="1"/>
  <c r="E134" i="4"/>
  <c r="G134" i="4" s="1"/>
  <c r="C83" i="4"/>
  <c r="D83" i="4"/>
  <c r="B83" i="4"/>
  <c r="E126" i="3"/>
  <c r="D126" i="3"/>
  <c r="C12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H53" i="2"/>
  <c r="I53" i="2" s="1"/>
  <c r="H54" i="2"/>
  <c r="I54" i="2" s="1"/>
  <c r="H55" i="2"/>
  <c r="H56" i="2"/>
  <c r="I56" i="2" s="1"/>
  <c r="H57" i="2"/>
  <c r="I57" i="2" s="1"/>
  <c r="H58" i="2"/>
  <c r="J58" i="2" s="1"/>
  <c r="H59" i="2"/>
  <c r="I59" i="2" s="1"/>
  <c r="H60" i="2"/>
  <c r="I60" i="2" s="1"/>
  <c r="H61" i="2"/>
  <c r="I61" i="2" s="1"/>
  <c r="H62" i="2"/>
  <c r="H63" i="2"/>
  <c r="J63" i="2" s="1"/>
  <c r="H64" i="2"/>
  <c r="I64" i="2" s="1"/>
  <c r="H65" i="2"/>
  <c r="H66" i="2"/>
  <c r="I66" i="2" s="1"/>
  <c r="H67" i="2"/>
  <c r="I67" i="2" s="1"/>
  <c r="H68" i="2"/>
  <c r="H69" i="2"/>
  <c r="I69" i="2" s="1"/>
  <c r="H70" i="2"/>
  <c r="I70" i="2" s="1"/>
  <c r="H71" i="2"/>
  <c r="H72" i="2"/>
  <c r="I72" i="2" s="1"/>
  <c r="H73" i="2"/>
  <c r="H74" i="2"/>
  <c r="H75" i="2"/>
  <c r="I75" i="2" s="1"/>
  <c r="H76" i="2"/>
  <c r="I76" i="2" s="1"/>
  <c r="H77" i="2"/>
  <c r="H78" i="2"/>
  <c r="I78" i="2" s="1"/>
  <c r="H79" i="2"/>
  <c r="I79" i="2" s="1"/>
  <c r="H80" i="2"/>
  <c r="H81" i="2"/>
  <c r="I81" i="2" s="1"/>
  <c r="H82" i="2"/>
  <c r="I82" i="2" s="1"/>
  <c r="H83" i="2"/>
  <c r="H84" i="2"/>
  <c r="I84" i="2" s="1"/>
  <c r="H85" i="2"/>
  <c r="H86" i="2"/>
  <c r="H87" i="2"/>
  <c r="J87" i="2" s="1"/>
  <c r="H88" i="2"/>
  <c r="I88" i="2" s="1"/>
  <c r="H89" i="2"/>
  <c r="H90" i="2"/>
  <c r="I90" i="2" s="1"/>
  <c r="H91" i="2"/>
  <c r="I91" i="2" s="1"/>
  <c r="H92" i="2"/>
  <c r="F117" i="28" l="1"/>
  <c r="I63" i="2"/>
  <c r="J61" i="2"/>
  <c r="I58" i="2"/>
  <c r="J57" i="2"/>
  <c r="K70" i="2"/>
  <c r="J72" i="2"/>
  <c r="I87" i="2"/>
  <c r="J75" i="2"/>
  <c r="J60" i="2"/>
  <c r="J54" i="2"/>
  <c r="J64" i="2"/>
  <c r="K72" i="2"/>
  <c r="K82" i="2"/>
  <c r="J82" i="2"/>
  <c r="J76" i="2"/>
  <c r="J88" i="2"/>
  <c r="J79" i="2"/>
  <c r="K88" i="2"/>
  <c r="J91" i="2"/>
  <c r="K78" i="2"/>
  <c r="K84" i="2"/>
  <c r="K90" i="2"/>
  <c r="J84" i="2"/>
  <c r="K87" i="2"/>
  <c r="J70" i="2"/>
  <c r="J55" i="2"/>
  <c r="I92" i="2"/>
  <c r="J92" i="2"/>
  <c r="K92" i="2"/>
  <c r="J81" i="2"/>
  <c r="K81" i="2"/>
  <c r="I80" i="2"/>
  <c r="J80" i="2"/>
  <c r="K80" i="2"/>
  <c r="J69" i="2"/>
  <c r="K69" i="2"/>
  <c r="I68" i="2"/>
  <c r="J68" i="2"/>
  <c r="K68" i="2"/>
  <c r="I85" i="2"/>
  <c r="J85" i="2"/>
  <c r="K85" i="2"/>
  <c r="I73" i="2"/>
  <c r="J73" i="2"/>
  <c r="K91" i="2"/>
  <c r="K79" i="2"/>
  <c r="J67" i="2"/>
  <c r="I83" i="2"/>
  <c r="J83" i="2"/>
  <c r="K83" i="2"/>
  <c r="I71" i="2"/>
  <c r="J71" i="2"/>
  <c r="K71" i="2"/>
  <c r="J90" i="2"/>
  <c r="I86" i="2"/>
  <c r="J86" i="2"/>
  <c r="K86" i="2"/>
  <c r="J78" i="2"/>
  <c r="I74" i="2"/>
  <c r="J74" i="2"/>
  <c r="J66" i="2"/>
  <c r="I62" i="2"/>
  <c r="J62" i="2"/>
  <c r="I89" i="2"/>
  <c r="J89" i="2"/>
  <c r="K89" i="2"/>
  <c r="I77" i="2"/>
  <c r="J77" i="2"/>
  <c r="I65" i="2"/>
  <c r="J65" i="2"/>
  <c r="J59" i="2"/>
  <c r="J56" i="2"/>
  <c r="J53" i="2"/>
  <c r="C43" i="27"/>
  <c r="F86" i="3"/>
  <c r="A86" i="3"/>
  <c r="F85" i="3"/>
  <c r="A85" i="3"/>
  <c r="F66" i="3"/>
  <c r="A66" i="3"/>
  <c r="F43" i="3"/>
  <c r="A43" i="3"/>
  <c r="F42" i="3"/>
  <c r="A42" i="3"/>
  <c r="F41" i="3"/>
  <c r="A41" i="3"/>
  <c r="F40" i="3"/>
  <c r="A40" i="3"/>
  <c r="M500" i="22" a="1"/>
  <c r="M499" i="22" a="1"/>
  <c r="M498" i="22" a="1"/>
  <c r="M497" i="22" a="1"/>
  <c r="M496" i="22" a="1"/>
  <c r="M495" i="22" a="1"/>
  <c r="M494" i="22" a="1"/>
  <c r="M493" i="22" a="1"/>
  <c r="M492" i="22" a="1"/>
  <c r="M491" i="22" a="1"/>
  <c r="M490" i="22" a="1"/>
  <c r="M489" i="22" a="1"/>
  <c r="M488" i="22" a="1"/>
  <c r="M487" i="22" a="1"/>
  <c r="M486" i="22" a="1"/>
  <c r="M485" i="22" a="1"/>
  <c r="M484" i="22" a="1"/>
  <c r="M483" i="22" a="1"/>
  <c r="M482" i="22" a="1"/>
  <c r="M481" i="22" a="1"/>
  <c r="M480" i="22" a="1"/>
  <c r="M479" i="22" a="1"/>
  <c r="M478" i="22" a="1"/>
  <c r="M477" i="22" a="1"/>
  <c r="M476" i="22" a="1"/>
  <c r="M475" i="22" a="1"/>
  <c r="M474" i="22" a="1"/>
  <c r="M473" i="22" a="1"/>
  <c r="M472" i="22" a="1"/>
  <c r="M471" i="22" a="1"/>
  <c r="M470" i="22" a="1"/>
  <c r="M469" i="22" a="1"/>
  <c r="M468" i="22" a="1"/>
  <c r="M467" i="22" a="1"/>
  <c r="M466" i="22" a="1"/>
  <c r="M465" i="22" a="1"/>
  <c r="M464" i="22" a="1"/>
  <c r="M463" i="22" a="1"/>
  <c r="M462" i="22" a="1"/>
  <c r="M461" i="22" a="1"/>
  <c r="M460" i="22" a="1"/>
  <c r="M459" i="22" a="1"/>
  <c r="M458" i="22" a="1"/>
  <c r="M457" i="22" a="1"/>
  <c r="M456" i="22" a="1"/>
  <c r="M455" i="22" a="1"/>
  <c r="M454" i="22" a="1"/>
  <c r="M453" i="22" a="1"/>
  <c r="M452" i="22" a="1"/>
  <c r="M451" i="22" a="1"/>
  <c r="M450" i="22" a="1"/>
  <c r="M449" i="22" a="1"/>
  <c r="M448" i="22" a="1"/>
  <c r="M447" i="22" a="1"/>
  <c r="M446" i="22" a="1"/>
  <c r="M445" i="22" a="1"/>
  <c r="M444" i="22" a="1"/>
  <c r="M443" i="22" a="1"/>
  <c r="M442" i="22" a="1"/>
  <c r="M441" i="22" a="1"/>
  <c r="M440" i="22" a="1"/>
  <c r="M439" i="22" a="1"/>
  <c r="M438" i="22" a="1"/>
  <c r="M437" i="22" a="1"/>
  <c r="M436" i="22" a="1"/>
  <c r="M435" i="22" a="1"/>
  <c r="M434" i="22" a="1"/>
  <c r="M433" i="22" a="1"/>
  <c r="M432" i="22" a="1"/>
  <c r="M431" i="22" a="1"/>
  <c r="M430" i="22" a="1"/>
  <c r="M429" i="22" a="1"/>
  <c r="M428" i="22" a="1"/>
  <c r="M427" i="22" a="1"/>
  <c r="M426" i="22" a="1"/>
  <c r="M425" i="22" a="1"/>
  <c r="M424" i="22" a="1"/>
  <c r="M423" i="22" a="1"/>
  <c r="M422" i="22" a="1"/>
  <c r="M421" i="22" a="1"/>
  <c r="M420" i="22" a="1"/>
  <c r="M419" i="22" a="1"/>
  <c r="M418" i="22" a="1"/>
  <c r="M417" i="22" a="1"/>
  <c r="M416" i="22" a="1"/>
  <c r="M415" i="22" a="1"/>
  <c r="M414" i="22" a="1"/>
  <c r="M413" i="22" a="1"/>
  <c r="M412" i="22" a="1"/>
  <c r="M411" i="22" a="1"/>
  <c r="M410" i="22" a="1"/>
  <c r="M409" i="22" a="1"/>
  <c r="M408" i="22" a="1"/>
  <c r="M407" i="22" a="1"/>
  <c r="M406" i="22" a="1"/>
  <c r="M405" i="22" a="1"/>
  <c r="M404" i="22" a="1"/>
  <c r="M403" i="22" a="1"/>
  <c r="M402" i="22" a="1"/>
  <c r="M401" i="22" a="1"/>
  <c r="M400" i="22" a="1"/>
  <c r="M399" i="22" a="1"/>
  <c r="M398" i="22" a="1"/>
  <c r="M397" i="22" a="1"/>
  <c r="M396" i="22" a="1"/>
  <c r="M395" i="22" a="1"/>
  <c r="M394" i="22" a="1"/>
  <c r="M393" i="22" a="1"/>
  <c r="M392" i="22" a="1"/>
  <c r="M391" i="22" a="1"/>
  <c r="M390" i="22" a="1"/>
  <c r="M389" i="22" a="1"/>
  <c r="M388" i="22" a="1"/>
  <c r="M387" i="22" a="1"/>
  <c r="M386" i="22" a="1"/>
  <c r="M385" i="22" a="1"/>
  <c r="M384" i="22" a="1"/>
  <c r="M383" i="22" a="1"/>
  <c r="M382" i="22" a="1"/>
  <c r="M381" i="22" a="1"/>
  <c r="M380" i="22" a="1"/>
  <c r="M379" i="22" a="1"/>
  <c r="M378" i="22" a="1"/>
  <c r="M377" i="22" a="1"/>
  <c r="M376" i="22" a="1"/>
  <c r="M375" i="22" a="1"/>
  <c r="M374" i="22" a="1"/>
  <c r="M373" i="22" a="1"/>
  <c r="M372" i="22" a="1"/>
  <c r="M371" i="22" a="1"/>
  <c r="M370" i="22" a="1"/>
  <c r="M369" i="22" a="1"/>
  <c r="M368" i="22" a="1"/>
  <c r="M367" i="22" a="1"/>
  <c r="M366" i="22" a="1"/>
  <c r="M365" i="22" a="1"/>
  <c r="M364" i="22" a="1"/>
  <c r="M363" i="22" a="1"/>
  <c r="M362" i="22" a="1"/>
  <c r="M361" i="22" a="1"/>
  <c r="M360" i="22" a="1"/>
  <c r="M359" i="22" a="1"/>
  <c r="M358" i="22" a="1"/>
  <c r="M357" i="22" a="1"/>
  <c r="M356" i="22" a="1"/>
  <c r="M355" i="22" a="1"/>
  <c r="M354" i="22" a="1"/>
  <c r="M353" i="22" a="1"/>
  <c r="M352" i="22" a="1"/>
  <c r="M351" i="22" a="1"/>
  <c r="M350" i="22" a="1"/>
  <c r="M349" i="22" a="1"/>
  <c r="M348" i="22" a="1"/>
  <c r="M347" i="22" a="1"/>
  <c r="M346" i="22" a="1"/>
  <c r="M345" i="22" a="1"/>
  <c r="M344" i="22" a="1"/>
  <c r="M343" i="22" a="1"/>
  <c r="M342" i="22" a="1"/>
  <c r="M341" i="22" a="1"/>
  <c r="M340" i="22" a="1"/>
  <c r="M339" i="22" a="1"/>
  <c r="M338" i="22" a="1"/>
  <c r="M337" i="22" a="1"/>
  <c r="M336" i="22" a="1"/>
  <c r="M335" i="22" a="1"/>
  <c r="M334" i="22" a="1"/>
  <c r="M333" i="22" a="1"/>
  <c r="M332" i="22" a="1"/>
  <c r="M331" i="22" a="1"/>
  <c r="M330" i="22" a="1"/>
  <c r="M329" i="22" a="1"/>
  <c r="M328" i="22" a="1"/>
  <c r="M327" i="22" a="1"/>
  <c r="M326" i="22" a="1"/>
  <c r="M325" i="22" a="1"/>
  <c r="M324" i="22" a="1"/>
  <c r="M323" i="22" a="1"/>
  <c r="M322" i="22" a="1"/>
  <c r="M321" i="22" a="1"/>
  <c r="M320" i="22" a="1"/>
  <c r="M319" i="22" a="1"/>
  <c r="M318" i="22" a="1"/>
  <c r="M317" i="22" a="1"/>
  <c r="M316" i="22" a="1"/>
  <c r="M315" i="22" a="1"/>
  <c r="M314" i="22" a="1"/>
  <c r="M313" i="22" a="1"/>
  <c r="M312" i="22" a="1"/>
  <c r="M311" i="22" a="1"/>
  <c r="M310" i="22" a="1"/>
  <c r="M309" i="22" a="1"/>
  <c r="M308" i="22" a="1"/>
  <c r="M307" i="22" a="1"/>
  <c r="M306" i="22" a="1"/>
  <c r="M305" i="22" a="1"/>
  <c r="M304" i="22" a="1"/>
  <c r="M303" i="22" a="1"/>
  <c r="M302" i="22" a="1"/>
  <c r="M301" i="22" a="1"/>
  <c r="M300" i="22" a="1"/>
  <c r="M299" i="22" a="1"/>
  <c r="M298" i="22" a="1"/>
  <c r="M297" i="22" a="1"/>
  <c r="M296" i="22" a="1"/>
  <c r="M295" i="22" a="1"/>
  <c r="M294" i="22" a="1"/>
  <c r="M293" i="22" a="1"/>
  <c r="M292" i="22" a="1"/>
  <c r="M291" i="22" a="1"/>
  <c r="M290" i="22" a="1"/>
  <c r="M289" i="22" a="1"/>
  <c r="M288" i="22" a="1"/>
  <c r="M287" i="22" a="1"/>
  <c r="M286" i="22" a="1"/>
  <c r="M285" i="22" a="1"/>
  <c r="M284" i="22" a="1"/>
  <c r="M283" i="22" a="1"/>
  <c r="M282" i="22" a="1"/>
  <c r="M281" i="22" a="1"/>
  <c r="M280" i="22" a="1"/>
  <c r="M279" i="22" a="1"/>
  <c r="M278" i="22" a="1"/>
  <c r="M277" i="22" a="1"/>
  <c r="M276" i="22" a="1"/>
  <c r="M275" i="22" a="1"/>
  <c r="M274" i="22" a="1"/>
  <c r="M273" i="22" a="1"/>
  <c r="M272" i="22" a="1"/>
  <c r="M271" i="22" a="1"/>
  <c r="M270" i="22" a="1"/>
  <c r="M269" i="22" a="1"/>
  <c r="M268" i="22" a="1"/>
  <c r="M267" i="22" a="1"/>
  <c r="M266" i="22" a="1"/>
  <c r="M265" i="22" a="1"/>
  <c r="M264" i="22" a="1"/>
  <c r="M263" i="22" a="1"/>
  <c r="M262" i="22" a="1"/>
  <c r="M261" i="22" a="1"/>
  <c r="M260" i="22" a="1"/>
  <c r="M259" i="22" a="1"/>
  <c r="M258" i="22" a="1"/>
  <c r="M257" i="22" a="1"/>
  <c r="M256" i="22" a="1"/>
  <c r="M255" i="22" a="1"/>
  <c r="M254" i="22" a="1"/>
  <c r="M253" i="22" a="1"/>
  <c r="M252" i="22" a="1"/>
  <c r="M251" i="22" a="1"/>
  <c r="M250" i="22" a="1"/>
  <c r="M249" i="22" a="1"/>
  <c r="M248" i="22" a="1"/>
  <c r="M247" i="22" a="1"/>
  <c r="M246" i="22" a="1"/>
  <c r="M245" i="22" a="1"/>
  <c r="M244" i="22" a="1"/>
  <c r="M243" i="22" a="1"/>
  <c r="M242" i="22" a="1"/>
  <c r="M241" i="22" a="1"/>
  <c r="M240" i="22" a="1"/>
  <c r="M239" i="22" a="1"/>
  <c r="M238" i="22" a="1"/>
  <c r="M237" i="22" a="1"/>
  <c r="M236" i="22" a="1"/>
  <c r="M235" i="22" a="1"/>
  <c r="M234" i="22" a="1"/>
  <c r="M233" i="22" a="1"/>
  <c r="M232" i="22" a="1"/>
  <c r="M231" i="22" a="1"/>
  <c r="M230" i="22" a="1"/>
  <c r="M229" i="22" a="1"/>
  <c r="M228" i="22" a="1"/>
  <c r="M227" i="22" a="1"/>
  <c r="M226" i="22" a="1"/>
  <c r="M225" i="22" a="1"/>
  <c r="M224" i="22" a="1"/>
  <c r="M223" i="22" a="1"/>
  <c r="M222" i="22" a="1"/>
  <c r="M221" i="22" a="1"/>
  <c r="M220" i="22" a="1"/>
  <c r="M219" i="22" a="1"/>
  <c r="M218" i="22" a="1"/>
  <c r="M217" i="22" a="1"/>
  <c r="M216" i="22" a="1"/>
  <c r="M215" i="22" a="1"/>
  <c r="M214" i="22" a="1"/>
  <c r="M213" i="22" a="1"/>
  <c r="M212" i="22" a="1"/>
  <c r="M211" i="22" a="1"/>
  <c r="M210" i="22" a="1"/>
  <c r="M209" i="22" a="1"/>
  <c r="M208" i="22" a="1"/>
  <c r="M207" i="22" a="1"/>
  <c r="M206" i="22" a="1"/>
  <c r="M205" i="22" a="1"/>
  <c r="M204" i="22" a="1"/>
  <c r="M203" i="22" a="1"/>
  <c r="M202" i="22" a="1"/>
  <c r="M201" i="22" a="1"/>
  <c r="M200" i="22" a="1"/>
  <c r="M199" i="22" a="1"/>
  <c r="M198" i="22" a="1"/>
  <c r="M197" i="22" a="1"/>
  <c r="M196" i="22" a="1"/>
  <c r="M195" i="22" a="1"/>
  <c r="M194" i="22" a="1"/>
  <c r="M193" i="22" a="1"/>
  <c r="M192" i="22" a="1"/>
  <c r="M191" i="22" a="1"/>
  <c r="M190" i="22" a="1"/>
  <c r="M189" i="22" a="1"/>
  <c r="M188" i="22" a="1"/>
  <c r="M187" i="22" a="1"/>
  <c r="M186" i="22" a="1"/>
  <c r="M185" i="22" a="1"/>
  <c r="M184" i="22" a="1"/>
  <c r="M183" i="22" a="1"/>
  <c r="M182" i="22" a="1"/>
  <c r="M181" i="22" a="1"/>
  <c r="M180" i="22" a="1"/>
  <c r="M179" i="22" a="1"/>
  <c r="M178" i="22" a="1"/>
  <c r="M177" i="22" a="1"/>
  <c r="M176" i="22" a="1"/>
  <c r="M175" i="22" a="1"/>
  <c r="M174" i="22" a="1"/>
  <c r="M173" i="22" a="1"/>
  <c r="M172" i="22" a="1"/>
  <c r="M171" i="22" a="1"/>
  <c r="M170" i="22" a="1"/>
  <c r="M169" i="22" a="1"/>
  <c r="M168" i="22" a="1"/>
  <c r="M167" i="22" a="1"/>
  <c r="M166" i="22" a="1"/>
  <c r="M165" i="22" a="1"/>
  <c r="M164" i="22" a="1"/>
  <c r="M163" i="22" a="1"/>
  <c r="M162" i="22" a="1"/>
  <c r="M161" i="22" a="1"/>
  <c r="M160" i="22" a="1"/>
  <c r="M159" i="22" a="1"/>
  <c r="M158" i="22" a="1"/>
  <c r="M157" i="22" a="1"/>
  <c r="M156" i="22" a="1"/>
  <c r="M155" i="22" a="1"/>
  <c r="M154" i="22" a="1"/>
  <c r="M153" i="22" a="1"/>
  <c r="M152" i="22" a="1"/>
  <c r="M151" i="22" a="1"/>
  <c r="M150" i="22" a="1"/>
  <c r="M149" i="22" a="1"/>
  <c r="M148" i="22" a="1"/>
  <c r="M147" i="22" a="1"/>
  <c r="M146" i="22" a="1"/>
  <c r="M145" i="22" a="1"/>
  <c r="M144" i="22" a="1"/>
  <c r="M143" i="22" a="1"/>
  <c r="M142" i="22" a="1"/>
  <c r="M141" i="22" a="1"/>
  <c r="M140" i="22" a="1"/>
  <c r="M139" i="22" a="1"/>
  <c r="M138" i="22" a="1"/>
  <c r="M137" i="22" a="1"/>
  <c r="M136" i="22" a="1"/>
  <c r="M135" i="22" a="1"/>
  <c r="M134" i="22" a="1"/>
  <c r="M133" i="22" a="1"/>
  <c r="M132" i="22" a="1"/>
  <c r="M131" i="22" a="1"/>
  <c r="M130" i="22" a="1"/>
  <c r="M129" i="22" a="1"/>
  <c r="M128" i="22" a="1"/>
  <c r="M127" i="22" a="1"/>
  <c r="M126" i="22" a="1"/>
  <c r="M125" i="22" a="1"/>
  <c r="M124" i="22" a="1"/>
  <c r="M123" i="22" a="1"/>
  <c r="M122" i="22" a="1"/>
  <c r="M121" i="22" a="1"/>
  <c r="M120" i="22" a="1"/>
  <c r="M119" i="22" a="1"/>
  <c r="M118" i="22" a="1"/>
  <c r="M117" i="22" a="1"/>
  <c r="M116" i="22" a="1"/>
  <c r="M115" i="22" a="1"/>
  <c r="M114" i="22" a="1"/>
  <c r="M113" i="22" a="1"/>
  <c r="M112" i="22" a="1"/>
  <c r="M111" i="22" a="1"/>
  <c r="M110" i="22" a="1"/>
  <c r="M109" i="22" a="1"/>
  <c r="M108" i="22" a="1"/>
  <c r="M107" i="22" a="1"/>
  <c r="M106" i="22" a="1"/>
  <c r="M105" i="22" a="1"/>
  <c r="M104" i="22" a="1"/>
  <c r="M103" i="22" a="1"/>
  <c r="M102" i="22" a="1"/>
  <c r="M101" i="22" a="1"/>
  <c r="M100" i="22" a="1"/>
  <c r="M99" i="22" a="1"/>
  <c r="M98" i="22" a="1"/>
  <c r="M97" i="22" a="1"/>
  <c r="M96" i="22" a="1"/>
  <c r="M95" i="22" a="1"/>
  <c r="M94" i="22" a="1"/>
  <c r="M93" i="22" a="1"/>
  <c r="M92" i="22" a="1"/>
  <c r="M91" i="22" a="1"/>
  <c r="M90" i="22" a="1"/>
  <c r="M89" i="22" a="1"/>
  <c r="M88" i="22" a="1"/>
  <c r="M87" i="22" a="1"/>
  <c r="M86" i="22" a="1"/>
  <c r="M85" i="22" a="1"/>
  <c r="M84" i="22" a="1"/>
  <c r="M83" i="22" a="1"/>
  <c r="M82" i="22" a="1"/>
  <c r="M81" i="22" a="1"/>
  <c r="M80" i="22" a="1"/>
  <c r="M79" i="22" a="1"/>
  <c r="M78" i="22" a="1"/>
  <c r="M77" i="22" a="1"/>
  <c r="M76" i="22" a="1"/>
  <c r="M75" i="22" a="1"/>
  <c r="M74" i="22" a="1"/>
  <c r="M73" i="22" a="1"/>
  <c r="M72" i="22" a="1"/>
  <c r="M71" i="22" a="1"/>
  <c r="M70" i="22" a="1"/>
  <c r="M69" i="22" a="1"/>
  <c r="M68" i="22" a="1"/>
  <c r="M67" i="22" a="1"/>
  <c r="M66" i="22" a="1"/>
  <c r="M65" i="22" a="1"/>
  <c r="M64" i="22" a="1"/>
  <c r="M63" i="22" a="1"/>
  <c r="M62" i="22" a="1"/>
  <c r="M61" i="22" a="1"/>
  <c r="M60" i="22" a="1"/>
  <c r="M59" i="22" a="1"/>
  <c r="M58" i="22" a="1"/>
  <c r="M57" i="22" a="1"/>
  <c r="M56" i="22" a="1"/>
  <c r="M55" i="22" a="1"/>
  <c r="M54" i="22" a="1"/>
  <c r="M53" i="22" a="1"/>
  <c r="M52" i="22" a="1"/>
  <c r="M51" i="22" a="1"/>
  <c r="M50" i="22" a="1"/>
  <c r="M49" i="22" a="1"/>
  <c r="M48" i="22" a="1"/>
  <c r="M47" i="22" a="1"/>
  <c r="M46" i="22" a="1"/>
  <c r="M45" i="22" a="1"/>
  <c r="M44" i="22" a="1"/>
  <c r="M43" i="22" a="1"/>
  <c r="M42" i="22" a="1"/>
  <c r="M41" i="22" a="1"/>
  <c r="M40" i="22" a="1"/>
  <c r="M39" i="22" a="1"/>
  <c r="M38" i="22" a="1"/>
  <c r="M37" i="22" a="1"/>
  <c r="M36" i="22" a="1"/>
  <c r="M35" i="22" a="1"/>
  <c r="M34" i="22" a="1"/>
  <c r="M33" i="22" a="1"/>
  <c r="M32" i="22" a="1"/>
  <c r="M31" i="22" a="1"/>
  <c r="M30" i="22" a="1"/>
  <c r="M29" i="22" a="1"/>
  <c r="M28" i="22" a="1"/>
  <c r="M27" i="22" a="1"/>
  <c r="M26" i="22" a="1"/>
  <c r="M25" i="22" a="1"/>
  <c r="M24" i="22" a="1"/>
  <c r="M23" i="22" a="1"/>
  <c r="M22" i="22" a="1"/>
  <c r="M21" i="22" a="1"/>
  <c r="M20" i="22" a="1"/>
  <c r="M19" i="22" a="1"/>
  <c r="M18" i="22" a="1"/>
  <c r="M17" i="22" a="1"/>
  <c r="M16" i="22" a="1"/>
  <c r="M15" i="22" a="1"/>
  <c r="M14" i="22" a="1"/>
  <c r="M13" i="22" a="1"/>
  <c r="M12" i="22" a="1"/>
  <c r="M11" i="22" a="1"/>
  <c r="M10" i="22" a="1"/>
  <c r="M9" i="22" a="1"/>
  <c r="M8" i="22" a="1"/>
  <c r="M7" i="22" a="1"/>
  <c r="M6" i="22" a="1"/>
  <c r="K500" i="22"/>
  <c r="J500" i="22"/>
  <c r="I500" i="22"/>
  <c r="H500" i="22"/>
  <c r="G500" i="22"/>
  <c r="F500" i="22"/>
  <c r="E500" i="22"/>
  <c r="K499" i="22"/>
  <c r="J499" i="22"/>
  <c r="I499" i="22"/>
  <c r="H499" i="22"/>
  <c r="G499" i="22"/>
  <c r="F499" i="22"/>
  <c r="E499" i="22"/>
  <c r="K498" i="22"/>
  <c r="J498" i="22"/>
  <c r="I498" i="22"/>
  <c r="H498" i="22"/>
  <c r="G498" i="22"/>
  <c r="F498" i="22"/>
  <c r="E498" i="22"/>
  <c r="K497" i="22"/>
  <c r="J497" i="22"/>
  <c r="I497" i="22"/>
  <c r="H497" i="22"/>
  <c r="G497" i="22"/>
  <c r="F497" i="22"/>
  <c r="E497" i="22"/>
  <c r="K496" i="22"/>
  <c r="J496" i="22"/>
  <c r="I496" i="22"/>
  <c r="H496" i="22"/>
  <c r="G496" i="22"/>
  <c r="F496" i="22"/>
  <c r="E496" i="22"/>
  <c r="K495" i="22"/>
  <c r="J495" i="22"/>
  <c r="I495" i="22"/>
  <c r="H495" i="22"/>
  <c r="G495" i="22"/>
  <c r="F495" i="22"/>
  <c r="E495" i="22"/>
  <c r="K494" i="22"/>
  <c r="J494" i="22"/>
  <c r="I494" i="22"/>
  <c r="H494" i="22"/>
  <c r="G494" i="22"/>
  <c r="F494" i="22"/>
  <c r="E494" i="22"/>
  <c r="K493" i="22"/>
  <c r="J493" i="22"/>
  <c r="I493" i="22"/>
  <c r="H493" i="22"/>
  <c r="G493" i="22"/>
  <c r="F493" i="22"/>
  <c r="E493" i="22"/>
  <c r="K492" i="22"/>
  <c r="J492" i="22"/>
  <c r="I492" i="22"/>
  <c r="H492" i="22"/>
  <c r="G492" i="22"/>
  <c r="F492" i="22"/>
  <c r="E492" i="22"/>
  <c r="K491" i="22"/>
  <c r="J491" i="22"/>
  <c r="I491" i="22"/>
  <c r="H491" i="22"/>
  <c r="G491" i="22"/>
  <c r="F491" i="22"/>
  <c r="E491" i="22"/>
  <c r="K490" i="22"/>
  <c r="J490" i="22"/>
  <c r="I490" i="22"/>
  <c r="H490" i="22"/>
  <c r="G490" i="22"/>
  <c r="F490" i="22"/>
  <c r="E490" i="22"/>
  <c r="K489" i="22"/>
  <c r="J489" i="22"/>
  <c r="I489" i="22"/>
  <c r="H489" i="22"/>
  <c r="G489" i="22"/>
  <c r="F489" i="22"/>
  <c r="E489" i="22"/>
  <c r="K488" i="22"/>
  <c r="J488" i="22"/>
  <c r="I488" i="22"/>
  <c r="H488" i="22"/>
  <c r="G488" i="22"/>
  <c r="F488" i="22"/>
  <c r="E488" i="22"/>
  <c r="K487" i="22"/>
  <c r="J487" i="22"/>
  <c r="I487" i="22"/>
  <c r="H487" i="22"/>
  <c r="G487" i="22"/>
  <c r="F487" i="22"/>
  <c r="E487" i="22"/>
  <c r="K486" i="22"/>
  <c r="J486" i="22"/>
  <c r="I486" i="22"/>
  <c r="H486" i="22"/>
  <c r="G486" i="22"/>
  <c r="F486" i="22"/>
  <c r="E486" i="22"/>
  <c r="K485" i="22"/>
  <c r="J485" i="22"/>
  <c r="I485" i="22"/>
  <c r="H485" i="22"/>
  <c r="G485" i="22"/>
  <c r="F485" i="22"/>
  <c r="E485" i="22"/>
  <c r="K484" i="22"/>
  <c r="J484" i="22"/>
  <c r="I484" i="22"/>
  <c r="H484" i="22"/>
  <c r="G484" i="22"/>
  <c r="F484" i="22"/>
  <c r="E484" i="22"/>
  <c r="K483" i="22"/>
  <c r="J483" i="22"/>
  <c r="I483" i="22"/>
  <c r="H483" i="22"/>
  <c r="G483" i="22"/>
  <c r="F483" i="22"/>
  <c r="E483" i="22"/>
  <c r="K482" i="22"/>
  <c r="J482" i="22"/>
  <c r="I482" i="22"/>
  <c r="H482" i="22"/>
  <c r="G482" i="22"/>
  <c r="F482" i="22"/>
  <c r="E482" i="22"/>
  <c r="K481" i="22"/>
  <c r="J481" i="22"/>
  <c r="I481" i="22"/>
  <c r="H481" i="22"/>
  <c r="G481" i="22"/>
  <c r="F481" i="22"/>
  <c r="E481" i="22"/>
  <c r="K480" i="22"/>
  <c r="J480" i="22"/>
  <c r="I480" i="22"/>
  <c r="H480" i="22"/>
  <c r="G480" i="22"/>
  <c r="F480" i="22"/>
  <c r="E480" i="22"/>
  <c r="K479" i="22"/>
  <c r="J479" i="22"/>
  <c r="I479" i="22"/>
  <c r="H479" i="22"/>
  <c r="G479" i="22"/>
  <c r="F479" i="22"/>
  <c r="E479" i="22"/>
  <c r="K478" i="22"/>
  <c r="J478" i="22"/>
  <c r="I478" i="22"/>
  <c r="H478" i="22"/>
  <c r="G478" i="22"/>
  <c r="F478" i="22"/>
  <c r="E478" i="22"/>
  <c r="K477" i="22"/>
  <c r="J477" i="22"/>
  <c r="I477" i="22"/>
  <c r="H477" i="22"/>
  <c r="G477" i="22"/>
  <c r="F477" i="22"/>
  <c r="E477" i="22"/>
  <c r="K476" i="22"/>
  <c r="J476" i="22"/>
  <c r="I476" i="22"/>
  <c r="H476" i="22"/>
  <c r="G476" i="22"/>
  <c r="F476" i="22"/>
  <c r="E476" i="22"/>
  <c r="K475" i="22"/>
  <c r="J475" i="22"/>
  <c r="I475" i="22"/>
  <c r="H475" i="22"/>
  <c r="G475" i="22"/>
  <c r="F475" i="22"/>
  <c r="E475" i="22"/>
  <c r="K474" i="22"/>
  <c r="J474" i="22"/>
  <c r="I474" i="22"/>
  <c r="H474" i="22"/>
  <c r="G474" i="22"/>
  <c r="F474" i="22"/>
  <c r="E474" i="22"/>
  <c r="K473" i="22"/>
  <c r="J473" i="22"/>
  <c r="I473" i="22"/>
  <c r="H473" i="22"/>
  <c r="G473" i="22"/>
  <c r="F473" i="22"/>
  <c r="E473" i="22"/>
  <c r="K472" i="22"/>
  <c r="J472" i="22"/>
  <c r="I472" i="22"/>
  <c r="H472" i="22"/>
  <c r="G472" i="22"/>
  <c r="F472" i="22"/>
  <c r="E472" i="22"/>
  <c r="K471" i="22"/>
  <c r="J471" i="22"/>
  <c r="I471" i="22"/>
  <c r="H471" i="22"/>
  <c r="G471" i="22"/>
  <c r="F471" i="22"/>
  <c r="E471" i="22"/>
  <c r="K470" i="22"/>
  <c r="J470" i="22"/>
  <c r="I470" i="22"/>
  <c r="H470" i="22"/>
  <c r="G470" i="22"/>
  <c r="F470" i="22"/>
  <c r="E470" i="22"/>
  <c r="K469" i="22"/>
  <c r="J469" i="22"/>
  <c r="I469" i="22"/>
  <c r="H469" i="22"/>
  <c r="G469" i="22"/>
  <c r="F469" i="22"/>
  <c r="E469" i="22"/>
  <c r="K468" i="22"/>
  <c r="J468" i="22"/>
  <c r="I468" i="22"/>
  <c r="H468" i="22"/>
  <c r="G468" i="22"/>
  <c r="F468" i="22"/>
  <c r="E468" i="22"/>
  <c r="K467" i="22"/>
  <c r="J467" i="22"/>
  <c r="I467" i="22"/>
  <c r="H467" i="22"/>
  <c r="G467" i="22"/>
  <c r="F467" i="22"/>
  <c r="E467" i="22"/>
  <c r="K466" i="22"/>
  <c r="J466" i="22"/>
  <c r="I466" i="22"/>
  <c r="H466" i="22"/>
  <c r="G466" i="22"/>
  <c r="F466" i="22"/>
  <c r="E466" i="22"/>
  <c r="K465" i="22"/>
  <c r="J465" i="22"/>
  <c r="I465" i="22"/>
  <c r="H465" i="22"/>
  <c r="G465" i="22"/>
  <c r="F465" i="22"/>
  <c r="E465" i="22"/>
  <c r="K464" i="22"/>
  <c r="J464" i="22"/>
  <c r="I464" i="22"/>
  <c r="H464" i="22"/>
  <c r="G464" i="22"/>
  <c r="F464" i="22"/>
  <c r="E464" i="22"/>
  <c r="K463" i="22"/>
  <c r="J463" i="22"/>
  <c r="I463" i="22"/>
  <c r="H463" i="22"/>
  <c r="G463" i="22"/>
  <c r="F463" i="22"/>
  <c r="E463" i="22"/>
  <c r="K462" i="22"/>
  <c r="J462" i="22"/>
  <c r="I462" i="22"/>
  <c r="H462" i="22"/>
  <c r="G462" i="22"/>
  <c r="F462" i="22"/>
  <c r="E462" i="22"/>
  <c r="K461" i="22"/>
  <c r="J461" i="22"/>
  <c r="I461" i="22"/>
  <c r="H461" i="22"/>
  <c r="G461" i="22"/>
  <c r="F461" i="22"/>
  <c r="E461" i="22"/>
  <c r="K460" i="22"/>
  <c r="J460" i="22"/>
  <c r="I460" i="22"/>
  <c r="H460" i="22"/>
  <c r="G460" i="22"/>
  <c r="F460" i="22"/>
  <c r="E460" i="22"/>
  <c r="K459" i="22"/>
  <c r="J459" i="22"/>
  <c r="I459" i="22"/>
  <c r="H459" i="22"/>
  <c r="G459" i="22"/>
  <c r="F459" i="22"/>
  <c r="E459" i="22"/>
  <c r="K458" i="22"/>
  <c r="J458" i="22"/>
  <c r="I458" i="22"/>
  <c r="H458" i="22"/>
  <c r="G458" i="22"/>
  <c r="F458" i="22"/>
  <c r="E458" i="22"/>
  <c r="K457" i="22"/>
  <c r="J457" i="22"/>
  <c r="I457" i="22"/>
  <c r="H457" i="22"/>
  <c r="G457" i="22"/>
  <c r="F457" i="22"/>
  <c r="E457" i="22"/>
  <c r="K456" i="22"/>
  <c r="J456" i="22"/>
  <c r="I456" i="22"/>
  <c r="H456" i="22"/>
  <c r="G456" i="22"/>
  <c r="F456" i="22"/>
  <c r="E456" i="22"/>
  <c r="K455" i="22"/>
  <c r="J455" i="22"/>
  <c r="I455" i="22"/>
  <c r="H455" i="22"/>
  <c r="G455" i="22"/>
  <c r="F455" i="22"/>
  <c r="E455" i="22"/>
  <c r="K454" i="22"/>
  <c r="J454" i="22"/>
  <c r="I454" i="22"/>
  <c r="H454" i="22"/>
  <c r="G454" i="22"/>
  <c r="F454" i="22"/>
  <c r="E454" i="22"/>
  <c r="K453" i="22"/>
  <c r="J453" i="22"/>
  <c r="I453" i="22"/>
  <c r="H453" i="22"/>
  <c r="G453" i="22"/>
  <c r="F453" i="22"/>
  <c r="E453" i="22"/>
  <c r="K452" i="22"/>
  <c r="J452" i="22"/>
  <c r="I452" i="22"/>
  <c r="H452" i="22"/>
  <c r="G452" i="22"/>
  <c r="F452" i="22"/>
  <c r="E452" i="22"/>
  <c r="K451" i="22"/>
  <c r="J451" i="22"/>
  <c r="I451" i="22"/>
  <c r="H451" i="22"/>
  <c r="G451" i="22"/>
  <c r="F451" i="22"/>
  <c r="E451" i="22"/>
  <c r="K450" i="22"/>
  <c r="J450" i="22"/>
  <c r="I450" i="22"/>
  <c r="H450" i="22"/>
  <c r="G450" i="22"/>
  <c r="F450" i="22"/>
  <c r="E450" i="22"/>
  <c r="K449" i="22"/>
  <c r="J449" i="22"/>
  <c r="I449" i="22"/>
  <c r="H449" i="22"/>
  <c r="G449" i="22"/>
  <c r="F449" i="22"/>
  <c r="E449" i="22"/>
  <c r="K448" i="22"/>
  <c r="J448" i="22"/>
  <c r="I448" i="22"/>
  <c r="H448" i="22"/>
  <c r="G448" i="22"/>
  <c r="F448" i="22"/>
  <c r="E448" i="22"/>
  <c r="K447" i="22"/>
  <c r="J447" i="22"/>
  <c r="I447" i="22"/>
  <c r="H447" i="22"/>
  <c r="G447" i="22"/>
  <c r="F447" i="22"/>
  <c r="E447" i="22"/>
  <c r="K446" i="22"/>
  <c r="J446" i="22"/>
  <c r="I446" i="22"/>
  <c r="H446" i="22"/>
  <c r="G446" i="22"/>
  <c r="F446" i="22"/>
  <c r="E446" i="22"/>
  <c r="K445" i="22"/>
  <c r="J445" i="22"/>
  <c r="I445" i="22"/>
  <c r="H445" i="22"/>
  <c r="G445" i="22"/>
  <c r="F445" i="22"/>
  <c r="E445" i="22"/>
  <c r="K444" i="22"/>
  <c r="J444" i="22"/>
  <c r="I444" i="22"/>
  <c r="H444" i="22"/>
  <c r="G444" i="22"/>
  <c r="F444" i="22"/>
  <c r="E444" i="22"/>
  <c r="K443" i="22"/>
  <c r="J443" i="22"/>
  <c r="I443" i="22"/>
  <c r="H443" i="22"/>
  <c r="G443" i="22"/>
  <c r="F443" i="22"/>
  <c r="E443" i="22"/>
  <c r="K442" i="22"/>
  <c r="J442" i="22"/>
  <c r="I442" i="22"/>
  <c r="H442" i="22"/>
  <c r="G442" i="22"/>
  <c r="F442" i="22"/>
  <c r="E442" i="22"/>
  <c r="K441" i="22"/>
  <c r="J441" i="22"/>
  <c r="I441" i="22"/>
  <c r="H441" i="22"/>
  <c r="G441" i="22"/>
  <c r="F441" i="22"/>
  <c r="E441" i="22"/>
  <c r="K440" i="22"/>
  <c r="J440" i="22"/>
  <c r="I440" i="22"/>
  <c r="H440" i="22"/>
  <c r="G440" i="22"/>
  <c r="F440" i="22"/>
  <c r="E440" i="22"/>
  <c r="K439" i="22"/>
  <c r="J439" i="22"/>
  <c r="I439" i="22"/>
  <c r="H439" i="22"/>
  <c r="G439" i="22"/>
  <c r="F439" i="22"/>
  <c r="E439" i="22"/>
  <c r="K438" i="22"/>
  <c r="J438" i="22"/>
  <c r="I438" i="22"/>
  <c r="H438" i="22"/>
  <c r="G438" i="22"/>
  <c r="F438" i="22"/>
  <c r="E438" i="22"/>
  <c r="K437" i="22"/>
  <c r="J437" i="22"/>
  <c r="I437" i="22"/>
  <c r="H437" i="22"/>
  <c r="G437" i="22"/>
  <c r="F437" i="22"/>
  <c r="E437" i="22"/>
  <c r="K436" i="22"/>
  <c r="J436" i="22"/>
  <c r="I436" i="22"/>
  <c r="H436" i="22"/>
  <c r="G436" i="22"/>
  <c r="F436" i="22"/>
  <c r="E436" i="22"/>
  <c r="K435" i="22"/>
  <c r="J435" i="22"/>
  <c r="I435" i="22"/>
  <c r="H435" i="22"/>
  <c r="G435" i="22"/>
  <c r="F435" i="22"/>
  <c r="E435" i="22"/>
  <c r="K434" i="22"/>
  <c r="J434" i="22"/>
  <c r="I434" i="22"/>
  <c r="H434" i="22"/>
  <c r="G434" i="22"/>
  <c r="F434" i="22"/>
  <c r="E434" i="22"/>
  <c r="K433" i="22"/>
  <c r="J433" i="22"/>
  <c r="I433" i="22"/>
  <c r="H433" i="22"/>
  <c r="G433" i="22"/>
  <c r="F433" i="22"/>
  <c r="E433" i="22"/>
  <c r="K432" i="22"/>
  <c r="J432" i="22"/>
  <c r="I432" i="22"/>
  <c r="H432" i="22"/>
  <c r="G432" i="22"/>
  <c r="F432" i="22"/>
  <c r="E432" i="22"/>
  <c r="K431" i="22"/>
  <c r="J431" i="22"/>
  <c r="I431" i="22"/>
  <c r="H431" i="22"/>
  <c r="G431" i="22"/>
  <c r="F431" i="22"/>
  <c r="E431" i="22"/>
  <c r="K430" i="22"/>
  <c r="J430" i="22"/>
  <c r="I430" i="22"/>
  <c r="H430" i="22"/>
  <c r="G430" i="22"/>
  <c r="F430" i="22"/>
  <c r="E430" i="22"/>
  <c r="K429" i="22"/>
  <c r="J429" i="22"/>
  <c r="I429" i="22"/>
  <c r="H429" i="22"/>
  <c r="G429" i="22"/>
  <c r="F429" i="22"/>
  <c r="E429" i="22"/>
  <c r="K428" i="22"/>
  <c r="J428" i="22"/>
  <c r="I428" i="22"/>
  <c r="H428" i="22"/>
  <c r="G428" i="22"/>
  <c r="F428" i="22"/>
  <c r="E428" i="22"/>
  <c r="K427" i="22"/>
  <c r="J427" i="22"/>
  <c r="I427" i="22"/>
  <c r="H427" i="22"/>
  <c r="G427" i="22"/>
  <c r="F427" i="22"/>
  <c r="E427" i="22"/>
  <c r="K426" i="22"/>
  <c r="J426" i="22"/>
  <c r="I426" i="22"/>
  <c r="H426" i="22"/>
  <c r="G426" i="22"/>
  <c r="F426" i="22"/>
  <c r="E426" i="22"/>
  <c r="K425" i="22"/>
  <c r="J425" i="22"/>
  <c r="I425" i="22"/>
  <c r="H425" i="22"/>
  <c r="G425" i="22"/>
  <c r="F425" i="22"/>
  <c r="E425" i="22"/>
  <c r="K424" i="22"/>
  <c r="J424" i="22"/>
  <c r="I424" i="22"/>
  <c r="H424" i="22"/>
  <c r="G424" i="22"/>
  <c r="F424" i="22"/>
  <c r="E424" i="22"/>
  <c r="K423" i="22"/>
  <c r="J423" i="22"/>
  <c r="I423" i="22"/>
  <c r="H423" i="22"/>
  <c r="G423" i="22"/>
  <c r="F423" i="22"/>
  <c r="E423" i="22"/>
  <c r="K422" i="22"/>
  <c r="J422" i="22"/>
  <c r="I422" i="22"/>
  <c r="H422" i="22"/>
  <c r="G422" i="22"/>
  <c r="F422" i="22"/>
  <c r="E422" i="22"/>
  <c r="K421" i="22"/>
  <c r="J421" i="22"/>
  <c r="I421" i="22"/>
  <c r="H421" i="22"/>
  <c r="G421" i="22"/>
  <c r="F421" i="22"/>
  <c r="E421" i="22"/>
  <c r="K420" i="22"/>
  <c r="J420" i="22"/>
  <c r="I420" i="22"/>
  <c r="H420" i="22"/>
  <c r="G420" i="22"/>
  <c r="F420" i="22"/>
  <c r="E420" i="22"/>
  <c r="K419" i="22"/>
  <c r="J419" i="22"/>
  <c r="I419" i="22"/>
  <c r="H419" i="22"/>
  <c r="G419" i="22"/>
  <c r="F419" i="22"/>
  <c r="E419" i="22"/>
  <c r="K418" i="22"/>
  <c r="J418" i="22"/>
  <c r="I418" i="22"/>
  <c r="H418" i="22"/>
  <c r="G418" i="22"/>
  <c r="F418" i="22"/>
  <c r="E418" i="22"/>
  <c r="K417" i="22"/>
  <c r="J417" i="22"/>
  <c r="I417" i="22"/>
  <c r="H417" i="22"/>
  <c r="G417" i="22"/>
  <c r="F417" i="22"/>
  <c r="E417" i="22"/>
  <c r="K416" i="22"/>
  <c r="J416" i="22"/>
  <c r="I416" i="22"/>
  <c r="H416" i="22"/>
  <c r="G416" i="22"/>
  <c r="F416" i="22"/>
  <c r="E416" i="22"/>
  <c r="K415" i="22"/>
  <c r="J415" i="22"/>
  <c r="I415" i="22"/>
  <c r="H415" i="22"/>
  <c r="G415" i="22"/>
  <c r="F415" i="22"/>
  <c r="E415" i="22"/>
  <c r="K414" i="22"/>
  <c r="J414" i="22"/>
  <c r="I414" i="22"/>
  <c r="H414" i="22"/>
  <c r="G414" i="22"/>
  <c r="F414" i="22"/>
  <c r="E414" i="22"/>
  <c r="K413" i="22"/>
  <c r="J413" i="22"/>
  <c r="I413" i="22"/>
  <c r="H413" i="22"/>
  <c r="G413" i="22"/>
  <c r="F413" i="22"/>
  <c r="E413" i="22"/>
  <c r="K412" i="22"/>
  <c r="J412" i="22"/>
  <c r="I412" i="22"/>
  <c r="H412" i="22"/>
  <c r="G412" i="22"/>
  <c r="F412" i="22"/>
  <c r="E412" i="22"/>
  <c r="K411" i="22"/>
  <c r="J411" i="22"/>
  <c r="I411" i="22"/>
  <c r="H411" i="22"/>
  <c r="G411" i="22"/>
  <c r="F411" i="22"/>
  <c r="E411" i="22"/>
  <c r="K410" i="22"/>
  <c r="J410" i="22"/>
  <c r="I410" i="22"/>
  <c r="H410" i="22"/>
  <c r="G410" i="22"/>
  <c r="F410" i="22"/>
  <c r="E410" i="22"/>
  <c r="K409" i="22"/>
  <c r="J409" i="22"/>
  <c r="I409" i="22"/>
  <c r="H409" i="22"/>
  <c r="G409" i="22"/>
  <c r="F409" i="22"/>
  <c r="E409" i="22"/>
  <c r="K408" i="22"/>
  <c r="J408" i="22"/>
  <c r="I408" i="22"/>
  <c r="H408" i="22"/>
  <c r="G408" i="22"/>
  <c r="F408" i="22"/>
  <c r="E408" i="22"/>
  <c r="K407" i="22"/>
  <c r="J407" i="22"/>
  <c r="I407" i="22"/>
  <c r="H407" i="22"/>
  <c r="G407" i="22"/>
  <c r="F407" i="22"/>
  <c r="E407" i="22"/>
  <c r="K406" i="22"/>
  <c r="J406" i="22"/>
  <c r="I406" i="22"/>
  <c r="H406" i="22"/>
  <c r="G406" i="22"/>
  <c r="F406" i="22"/>
  <c r="E406" i="22"/>
  <c r="K405" i="22"/>
  <c r="J405" i="22"/>
  <c r="I405" i="22"/>
  <c r="H405" i="22"/>
  <c r="G405" i="22"/>
  <c r="F405" i="22"/>
  <c r="E405" i="22"/>
  <c r="K404" i="22"/>
  <c r="J404" i="22"/>
  <c r="I404" i="22"/>
  <c r="H404" i="22"/>
  <c r="G404" i="22"/>
  <c r="F404" i="22"/>
  <c r="E404" i="22"/>
  <c r="K403" i="22"/>
  <c r="J403" i="22"/>
  <c r="I403" i="22"/>
  <c r="H403" i="22"/>
  <c r="G403" i="22"/>
  <c r="F403" i="22"/>
  <c r="E403" i="22"/>
  <c r="K402" i="22"/>
  <c r="J402" i="22"/>
  <c r="I402" i="22"/>
  <c r="H402" i="22"/>
  <c r="G402" i="22"/>
  <c r="F402" i="22"/>
  <c r="E402" i="22"/>
  <c r="K401" i="22"/>
  <c r="J401" i="22"/>
  <c r="I401" i="22"/>
  <c r="H401" i="22"/>
  <c r="G401" i="22"/>
  <c r="F401" i="22"/>
  <c r="E401" i="22"/>
  <c r="K400" i="22"/>
  <c r="J400" i="22"/>
  <c r="I400" i="22"/>
  <c r="H400" i="22"/>
  <c r="G400" i="22"/>
  <c r="F400" i="22"/>
  <c r="E400" i="22"/>
  <c r="K399" i="22"/>
  <c r="J399" i="22"/>
  <c r="I399" i="22"/>
  <c r="H399" i="22"/>
  <c r="G399" i="22"/>
  <c r="F399" i="22"/>
  <c r="E399" i="22"/>
  <c r="K398" i="22"/>
  <c r="J398" i="22"/>
  <c r="I398" i="22"/>
  <c r="H398" i="22"/>
  <c r="G398" i="22"/>
  <c r="F398" i="22"/>
  <c r="E398" i="22"/>
  <c r="K397" i="22"/>
  <c r="J397" i="22"/>
  <c r="I397" i="22"/>
  <c r="H397" i="22"/>
  <c r="G397" i="22"/>
  <c r="F397" i="22"/>
  <c r="E397" i="22"/>
  <c r="K396" i="22"/>
  <c r="J396" i="22"/>
  <c r="I396" i="22"/>
  <c r="H396" i="22"/>
  <c r="G396" i="22"/>
  <c r="F396" i="22"/>
  <c r="E396" i="22"/>
  <c r="K395" i="22"/>
  <c r="J395" i="22"/>
  <c r="I395" i="22"/>
  <c r="H395" i="22"/>
  <c r="G395" i="22"/>
  <c r="F395" i="22"/>
  <c r="E395" i="22"/>
  <c r="K394" i="22"/>
  <c r="J394" i="22"/>
  <c r="I394" i="22"/>
  <c r="H394" i="22"/>
  <c r="G394" i="22"/>
  <c r="F394" i="22"/>
  <c r="E394" i="22"/>
  <c r="K393" i="22"/>
  <c r="J393" i="22"/>
  <c r="I393" i="22"/>
  <c r="H393" i="22"/>
  <c r="G393" i="22"/>
  <c r="F393" i="22"/>
  <c r="E393" i="22"/>
  <c r="K392" i="22"/>
  <c r="J392" i="22"/>
  <c r="I392" i="22"/>
  <c r="H392" i="22"/>
  <c r="G392" i="22"/>
  <c r="F392" i="22"/>
  <c r="E392" i="22"/>
  <c r="K391" i="22"/>
  <c r="J391" i="22"/>
  <c r="I391" i="22"/>
  <c r="H391" i="22"/>
  <c r="G391" i="22"/>
  <c r="F391" i="22"/>
  <c r="E391" i="22"/>
  <c r="K390" i="22"/>
  <c r="J390" i="22"/>
  <c r="I390" i="22"/>
  <c r="H390" i="22"/>
  <c r="G390" i="22"/>
  <c r="F390" i="22"/>
  <c r="E390" i="22"/>
  <c r="K389" i="22"/>
  <c r="J389" i="22"/>
  <c r="I389" i="22"/>
  <c r="H389" i="22"/>
  <c r="G389" i="22"/>
  <c r="F389" i="22"/>
  <c r="E389" i="22"/>
  <c r="K388" i="22"/>
  <c r="J388" i="22"/>
  <c r="I388" i="22"/>
  <c r="H388" i="22"/>
  <c r="G388" i="22"/>
  <c r="F388" i="22"/>
  <c r="E388" i="22"/>
  <c r="K387" i="22"/>
  <c r="J387" i="22"/>
  <c r="I387" i="22"/>
  <c r="H387" i="22"/>
  <c r="G387" i="22"/>
  <c r="F387" i="22"/>
  <c r="E387" i="22"/>
  <c r="K386" i="22"/>
  <c r="J386" i="22"/>
  <c r="I386" i="22"/>
  <c r="H386" i="22"/>
  <c r="G386" i="22"/>
  <c r="F386" i="22"/>
  <c r="E386" i="22"/>
  <c r="K385" i="22"/>
  <c r="J385" i="22"/>
  <c r="I385" i="22"/>
  <c r="H385" i="22"/>
  <c r="G385" i="22"/>
  <c r="F385" i="22"/>
  <c r="E385" i="22"/>
  <c r="K384" i="22"/>
  <c r="J384" i="22"/>
  <c r="I384" i="22"/>
  <c r="H384" i="22"/>
  <c r="G384" i="22"/>
  <c r="F384" i="22"/>
  <c r="E384" i="22"/>
  <c r="K383" i="22"/>
  <c r="J383" i="22"/>
  <c r="I383" i="22"/>
  <c r="H383" i="22"/>
  <c r="G383" i="22"/>
  <c r="F383" i="22"/>
  <c r="E383" i="22"/>
  <c r="K382" i="22"/>
  <c r="J382" i="22"/>
  <c r="I382" i="22"/>
  <c r="H382" i="22"/>
  <c r="G382" i="22"/>
  <c r="F382" i="22"/>
  <c r="E382" i="22"/>
  <c r="K381" i="22"/>
  <c r="J381" i="22"/>
  <c r="I381" i="22"/>
  <c r="H381" i="22"/>
  <c r="G381" i="22"/>
  <c r="F381" i="22"/>
  <c r="E381" i="22"/>
  <c r="K380" i="22"/>
  <c r="J380" i="22"/>
  <c r="I380" i="22"/>
  <c r="H380" i="22"/>
  <c r="G380" i="22"/>
  <c r="F380" i="22"/>
  <c r="E380" i="22"/>
  <c r="K379" i="22"/>
  <c r="J379" i="22"/>
  <c r="I379" i="22"/>
  <c r="H379" i="22"/>
  <c r="G379" i="22"/>
  <c r="F379" i="22"/>
  <c r="E379" i="22"/>
  <c r="K378" i="22"/>
  <c r="J378" i="22"/>
  <c r="I378" i="22"/>
  <c r="H378" i="22"/>
  <c r="G378" i="22"/>
  <c r="F378" i="22"/>
  <c r="E378" i="22"/>
  <c r="K377" i="22"/>
  <c r="J377" i="22"/>
  <c r="I377" i="22"/>
  <c r="H377" i="22"/>
  <c r="G377" i="22"/>
  <c r="F377" i="22"/>
  <c r="E377" i="22"/>
  <c r="K376" i="22"/>
  <c r="J376" i="22"/>
  <c r="I376" i="22"/>
  <c r="H376" i="22"/>
  <c r="G376" i="22"/>
  <c r="F376" i="22"/>
  <c r="E376" i="22"/>
  <c r="K375" i="22"/>
  <c r="J375" i="22"/>
  <c r="I375" i="22"/>
  <c r="H375" i="22"/>
  <c r="G375" i="22"/>
  <c r="F375" i="22"/>
  <c r="E375" i="22"/>
  <c r="K374" i="22"/>
  <c r="J374" i="22"/>
  <c r="I374" i="22"/>
  <c r="H374" i="22"/>
  <c r="G374" i="22"/>
  <c r="F374" i="22"/>
  <c r="E374" i="22"/>
  <c r="K373" i="22"/>
  <c r="J373" i="22"/>
  <c r="I373" i="22"/>
  <c r="H373" i="22"/>
  <c r="G373" i="22"/>
  <c r="F373" i="22"/>
  <c r="E373" i="22"/>
  <c r="K372" i="22"/>
  <c r="J372" i="22"/>
  <c r="I372" i="22"/>
  <c r="H372" i="22"/>
  <c r="G372" i="22"/>
  <c r="F372" i="22"/>
  <c r="E372" i="22"/>
  <c r="K371" i="22"/>
  <c r="J371" i="22"/>
  <c r="I371" i="22"/>
  <c r="H371" i="22"/>
  <c r="G371" i="22"/>
  <c r="F371" i="22"/>
  <c r="E371" i="22"/>
  <c r="K370" i="22"/>
  <c r="J370" i="22"/>
  <c r="I370" i="22"/>
  <c r="H370" i="22"/>
  <c r="G370" i="22"/>
  <c r="F370" i="22"/>
  <c r="E370" i="22"/>
  <c r="K369" i="22"/>
  <c r="J369" i="22"/>
  <c r="I369" i="22"/>
  <c r="H369" i="22"/>
  <c r="G369" i="22"/>
  <c r="F369" i="22"/>
  <c r="E369" i="22"/>
  <c r="K368" i="22"/>
  <c r="J368" i="22"/>
  <c r="I368" i="22"/>
  <c r="H368" i="22"/>
  <c r="G368" i="22"/>
  <c r="F368" i="22"/>
  <c r="E368" i="22"/>
  <c r="K367" i="22"/>
  <c r="J367" i="22"/>
  <c r="I367" i="22"/>
  <c r="H367" i="22"/>
  <c r="G367" i="22"/>
  <c r="F367" i="22"/>
  <c r="E367" i="22"/>
  <c r="K366" i="22"/>
  <c r="J366" i="22"/>
  <c r="I366" i="22"/>
  <c r="H366" i="22"/>
  <c r="G366" i="22"/>
  <c r="F366" i="22"/>
  <c r="E366" i="22"/>
  <c r="K365" i="22"/>
  <c r="J365" i="22"/>
  <c r="I365" i="22"/>
  <c r="H365" i="22"/>
  <c r="G365" i="22"/>
  <c r="F365" i="22"/>
  <c r="E365" i="22"/>
  <c r="K364" i="22"/>
  <c r="J364" i="22"/>
  <c r="I364" i="22"/>
  <c r="H364" i="22"/>
  <c r="G364" i="22"/>
  <c r="F364" i="22"/>
  <c r="E364" i="22"/>
  <c r="K363" i="22"/>
  <c r="J363" i="22"/>
  <c r="I363" i="22"/>
  <c r="H363" i="22"/>
  <c r="G363" i="22"/>
  <c r="F363" i="22"/>
  <c r="E363" i="22"/>
  <c r="K362" i="22"/>
  <c r="J362" i="22"/>
  <c r="I362" i="22"/>
  <c r="H362" i="22"/>
  <c r="G362" i="22"/>
  <c r="F362" i="22"/>
  <c r="E362" i="22"/>
  <c r="K361" i="22"/>
  <c r="J361" i="22"/>
  <c r="I361" i="22"/>
  <c r="H361" i="22"/>
  <c r="G361" i="22"/>
  <c r="F361" i="22"/>
  <c r="E361" i="22"/>
  <c r="K360" i="22"/>
  <c r="J360" i="22"/>
  <c r="I360" i="22"/>
  <c r="H360" i="22"/>
  <c r="G360" i="22"/>
  <c r="F360" i="22"/>
  <c r="E360" i="22"/>
  <c r="K359" i="22"/>
  <c r="J359" i="22"/>
  <c r="I359" i="22"/>
  <c r="H359" i="22"/>
  <c r="G359" i="22"/>
  <c r="F359" i="22"/>
  <c r="E359" i="22"/>
  <c r="K358" i="22"/>
  <c r="J358" i="22"/>
  <c r="I358" i="22"/>
  <c r="H358" i="22"/>
  <c r="G358" i="22"/>
  <c r="F358" i="22"/>
  <c r="E358" i="22"/>
  <c r="K357" i="22"/>
  <c r="J357" i="22"/>
  <c r="I357" i="22"/>
  <c r="H357" i="22"/>
  <c r="G357" i="22"/>
  <c r="F357" i="22"/>
  <c r="E357" i="22"/>
  <c r="K356" i="22"/>
  <c r="J356" i="22"/>
  <c r="I356" i="22"/>
  <c r="H356" i="22"/>
  <c r="G356" i="22"/>
  <c r="F356" i="22"/>
  <c r="E356" i="22"/>
  <c r="K355" i="22"/>
  <c r="J355" i="22"/>
  <c r="I355" i="22"/>
  <c r="H355" i="22"/>
  <c r="G355" i="22"/>
  <c r="F355" i="22"/>
  <c r="E355" i="22"/>
  <c r="K354" i="22"/>
  <c r="J354" i="22"/>
  <c r="I354" i="22"/>
  <c r="H354" i="22"/>
  <c r="G354" i="22"/>
  <c r="F354" i="22"/>
  <c r="E354" i="22"/>
  <c r="K353" i="22"/>
  <c r="J353" i="22"/>
  <c r="I353" i="22"/>
  <c r="H353" i="22"/>
  <c r="G353" i="22"/>
  <c r="F353" i="22"/>
  <c r="E353" i="22"/>
  <c r="K352" i="22"/>
  <c r="J352" i="22"/>
  <c r="I352" i="22"/>
  <c r="H352" i="22"/>
  <c r="G352" i="22"/>
  <c r="F352" i="22"/>
  <c r="E352" i="22"/>
  <c r="K351" i="22"/>
  <c r="J351" i="22"/>
  <c r="I351" i="22"/>
  <c r="H351" i="22"/>
  <c r="G351" i="22"/>
  <c r="F351" i="22"/>
  <c r="E351" i="22"/>
  <c r="K350" i="22"/>
  <c r="J350" i="22"/>
  <c r="I350" i="22"/>
  <c r="H350" i="22"/>
  <c r="G350" i="22"/>
  <c r="F350" i="22"/>
  <c r="E350" i="22"/>
  <c r="K349" i="22"/>
  <c r="J349" i="22"/>
  <c r="I349" i="22"/>
  <c r="H349" i="22"/>
  <c r="G349" i="22"/>
  <c r="F349" i="22"/>
  <c r="E349" i="22"/>
  <c r="K348" i="22"/>
  <c r="J348" i="22"/>
  <c r="I348" i="22"/>
  <c r="H348" i="22"/>
  <c r="G348" i="22"/>
  <c r="F348" i="22"/>
  <c r="E348" i="22"/>
  <c r="K347" i="22"/>
  <c r="J347" i="22"/>
  <c r="I347" i="22"/>
  <c r="H347" i="22"/>
  <c r="G347" i="22"/>
  <c r="F347" i="22"/>
  <c r="E347" i="22"/>
  <c r="K346" i="22"/>
  <c r="J346" i="22"/>
  <c r="I346" i="22"/>
  <c r="H346" i="22"/>
  <c r="G346" i="22"/>
  <c r="F346" i="22"/>
  <c r="E346" i="22"/>
  <c r="K345" i="22"/>
  <c r="J345" i="22"/>
  <c r="I345" i="22"/>
  <c r="H345" i="22"/>
  <c r="G345" i="22"/>
  <c r="F345" i="22"/>
  <c r="E345" i="22"/>
  <c r="K344" i="22"/>
  <c r="J344" i="22"/>
  <c r="I344" i="22"/>
  <c r="H344" i="22"/>
  <c r="G344" i="22"/>
  <c r="F344" i="22"/>
  <c r="E344" i="22"/>
  <c r="K343" i="22"/>
  <c r="J343" i="22"/>
  <c r="I343" i="22"/>
  <c r="H343" i="22"/>
  <c r="G343" i="22"/>
  <c r="F343" i="22"/>
  <c r="E343" i="22"/>
  <c r="K342" i="22"/>
  <c r="J342" i="22"/>
  <c r="I342" i="22"/>
  <c r="H342" i="22"/>
  <c r="G342" i="22"/>
  <c r="F342" i="22"/>
  <c r="E342" i="22"/>
  <c r="K341" i="22"/>
  <c r="J341" i="22"/>
  <c r="I341" i="22"/>
  <c r="H341" i="22"/>
  <c r="G341" i="22"/>
  <c r="F341" i="22"/>
  <c r="E341" i="22"/>
  <c r="K340" i="22"/>
  <c r="J340" i="22"/>
  <c r="I340" i="22"/>
  <c r="H340" i="22"/>
  <c r="G340" i="22"/>
  <c r="F340" i="22"/>
  <c r="E340" i="22"/>
  <c r="K339" i="22"/>
  <c r="J339" i="22"/>
  <c r="I339" i="22"/>
  <c r="H339" i="22"/>
  <c r="G339" i="22"/>
  <c r="F339" i="22"/>
  <c r="E339" i="22"/>
  <c r="K338" i="22"/>
  <c r="J338" i="22"/>
  <c r="I338" i="22"/>
  <c r="H338" i="22"/>
  <c r="G338" i="22"/>
  <c r="F338" i="22"/>
  <c r="E338" i="22"/>
  <c r="K337" i="22"/>
  <c r="J337" i="22"/>
  <c r="I337" i="22"/>
  <c r="H337" i="22"/>
  <c r="G337" i="22"/>
  <c r="F337" i="22"/>
  <c r="E337" i="22"/>
  <c r="K336" i="22"/>
  <c r="J336" i="22"/>
  <c r="I336" i="22"/>
  <c r="H336" i="22"/>
  <c r="G336" i="22"/>
  <c r="F336" i="22"/>
  <c r="E336" i="22"/>
  <c r="K335" i="22"/>
  <c r="J335" i="22"/>
  <c r="I335" i="22"/>
  <c r="H335" i="22"/>
  <c r="G335" i="22"/>
  <c r="F335" i="22"/>
  <c r="E335" i="22"/>
  <c r="K334" i="22"/>
  <c r="J334" i="22"/>
  <c r="I334" i="22"/>
  <c r="H334" i="22"/>
  <c r="G334" i="22"/>
  <c r="F334" i="22"/>
  <c r="E334" i="22"/>
  <c r="K333" i="22"/>
  <c r="J333" i="22"/>
  <c r="I333" i="22"/>
  <c r="H333" i="22"/>
  <c r="G333" i="22"/>
  <c r="F333" i="22"/>
  <c r="E333" i="22"/>
  <c r="K332" i="22"/>
  <c r="J332" i="22"/>
  <c r="I332" i="22"/>
  <c r="H332" i="22"/>
  <c r="G332" i="22"/>
  <c r="F332" i="22"/>
  <c r="E332" i="22"/>
  <c r="K331" i="22"/>
  <c r="J331" i="22"/>
  <c r="I331" i="22"/>
  <c r="H331" i="22"/>
  <c r="G331" i="22"/>
  <c r="F331" i="22"/>
  <c r="E331" i="22"/>
  <c r="K330" i="22"/>
  <c r="J330" i="22"/>
  <c r="I330" i="22"/>
  <c r="H330" i="22"/>
  <c r="G330" i="22"/>
  <c r="F330" i="22"/>
  <c r="E330" i="22"/>
  <c r="K329" i="22"/>
  <c r="J329" i="22"/>
  <c r="I329" i="22"/>
  <c r="H329" i="22"/>
  <c r="G329" i="22"/>
  <c r="F329" i="22"/>
  <c r="E329" i="22"/>
  <c r="K328" i="22"/>
  <c r="J328" i="22"/>
  <c r="I328" i="22"/>
  <c r="H328" i="22"/>
  <c r="G328" i="22"/>
  <c r="F328" i="22"/>
  <c r="E328" i="22"/>
  <c r="K327" i="22"/>
  <c r="J327" i="22"/>
  <c r="I327" i="22"/>
  <c r="H327" i="22"/>
  <c r="G327" i="22"/>
  <c r="F327" i="22"/>
  <c r="E327" i="22"/>
  <c r="K326" i="22"/>
  <c r="J326" i="22"/>
  <c r="I326" i="22"/>
  <c r="H326" i="22"/>
  <c r="G326" i="22"/>
  <c r="F326" i="22"/>
  <c r="E326" i="22"/>
  <c r="K325" i="22"/>
  <c r="J325" i="22"/>
  <c r="I325" i="22"/>
  <c r="H325" i="22"/>
  <c r="G325" i="22"/>
  <c r="F325" i="22"/>
  <c r="E325" i="22"/>
  <c r="K324" i="22"/>
  <c r="J324" i="22"/>
  <c r="I324" i="22"/>
  <c r="H324" i="22"/>
  <c r="G324" i="22"/>
  <c r="F324" i="22"/>
  <c r="E324" i="22"/>
  <c r="K323" i="22"/>
  <c r="J323" i="22"/>
  <c r="I323" i="22"/>
  <c r="H323" i="22"/>
  <c r="G323" i="22"/>
  <c r="F323" i="22"/>
  <c r="E323" i="22"/>
  <c r="K322" i="22"/>
  <c r="J322" i="22"/>
  <c r="I322" i="22"/>
  <c r="H322" i="22"/>
  <c r="G322" i="22"/>
  <c r="F322" i="22"/>
  <c r="E322" i="22"/>
  <c r="K321" i="22"/>
  <c r="J321" i="22"/>
  <c r="I321" i="22"/>
  <c r="H321" i="22"/>
  <c r="G321" i="22"/>
  <c r="F321" i="22"/>
  <c r="E321" i="22"/>
  <c r="K320" i="22"/>
  <c r="J320" i="22"/>
  <c r="I320" i="22"/>
  <c r="H320" i="22"/>
  <c r="G320" i="22"/>
  <c r="F320" i="22"/>
  <c r="E320" i="22"/>
  <c r="K319" i="22"/>
  <c r="J319" i="22"/>
  <c r="I319" i="22"/>
  <c r="H319" i="22"/>
  <c r="G319" i="22"/>
  <c r="F319" i="22"/>
  <c r="E319" i="22"/>
  <c r="K318" i="22"/>
  <c r="J318" i="22"/>
  <c r="I318" i="22"/>
  <c r="H318" i="22"/>
  <c r="G318" i="22"/>
  <c r="F318" i="22"/>
  <c r="E318" i="22"/>
  <c r="K317" i="22"/>
  <c r="J317" i="22"/>
  <c r="I317" i="22"/>
  <c r="H317" i="22"/>
  <c r="G317" i="22"/>
  <c r="F317" i="22"/>
  <c r="E317" i="22"/>
  <c r="K316" i="22"/>
  <c r="J316" i="22"/>
  <c r="I316" i="22"/>
  <c r="H316" i="22"/>
  <c r="G316" i="22"/>
  <c r="F316" i="22"/>
  <c r="E316" i="22"/>
  <c r="K315" i="22"/>
  <c r="J315" i="22"/>
  <c r="I315" i="22"/>
  <c r="H315" i="22"/>
  <c r="G315" i="22"/>
  <c r="F315" i="22"/>
  <c r="E315" i="22"/>
  <c r="K314" i="22"/>
  <c r="J314" i="22"/>
  <c r="I314" i="22"/>
  <c r="H314" i="22"/>
  <c r="G314" i="22"/>
  <c r="F314" i="22"/>
  <c r="E314" i="22"/>
  <c r="K313" i="22"/>
  <c r="J313" i="22"/>
  <c r="I313" i="22"/>
  <c r="H313" i="22"/>
  <c r="G313" i="22"/>
  <c r="F313" i="22"/>
  <c r="E313" i="22"/>
  <c r="K312" i="22"/>
  <c r="J312" i="22"/>
  <c r="I312" i="22"/>
  <c r="H312" i="22"/>
  <c r="G312" i="22"/>
  <c r="F312" i="22"/>
  <c r="E312" i="22"/>
  <c r="K311" i="22"/>
  <c r="J311" i="22"/>
  <c r="I311" i="22"/>
  <c r="H311" i="22"/>
  <c r="G311" i="22"/>
  <c r="F311" i="22"/>
  <c r="E311" i="22"/>
  <c r="K310" i="22"/>
  <c r="J310" i="22"/>
  <c r="I310" i="22"/>
  <c r="H310" i="22"/>
  <c r="G310" i="22"/>
  <c r="F310" i="22"/>
  <c r="E310" i="22"/>
  <c r="K309" i="22"/>
  <c r="J309" i="22"/>
  <c r="I309" i="22"/>
  <c r="H309" i="22"/>
  <c r="G309" i="22"/>
  <c r="F309" i="22"/>
  <c r="E309" i="22"/>
  <c r="K308" i="22"/>
  <c r="J308" i="22"/>
  <c r="I308" i="22"/>
  <c r="H308" i="22"/>
  <c r="G308" i="22"/>
  <c r="F308" i="22"/>
  <c r="E308" i="22"/>
  <c r="K307" i="22"/>
  <c r="J307" i="22"/>
  <c r="I307" i="22"/>
  <c r="H307" i="22"/>
  <c r="G307" i="22"/>
  <c r="F307" i="22"/>
  <c r="E307" i="22"/>
  <c r="K306" i="22"/>
  <c r="J306" i="22"/>
  <c r="I306" i="22"/>
  <c r="H306" i="22"/>
  <c r="G306" i="22"/>
  <c r="F306" i="22"/>
  <c r="E306" i="22"/>
  <c r="K305" i="22"/>
  <c r="J305" i="22"/>
  <c r="I305" i="22"/>
  <c r="H305" i="22"/>
  <c r="G305" i="22"/>
  <c r="F305" i="22"/>
  <c r="E305" i="22"/>
  <c r="K304" i="22"/>
  <c r="J304" i="22"/>
  <c r="I304" i="22"/>
  <c r="H304" i="22"/>
  <c r="G304" i="22"/>
  <c r="F304" i="22"/>
  <c r="E304" i="22"/>
  <c r="K303" i="22"/>
  <c r="J303" i="22"/>
  <c r="I303" i="22"/>
  <c r="H303" i="22"/>
  <c r="G303" i="22"/>
  <c r="F303" i="22"/>
  <c r="E303" i="22"/>
  <c r="K302" i="22"/>
  <c r="J302" i="22"/>
  <c r="I302" i="22"/>
  <c r="H302" i="22"/>
  <c r="G302" i="22"/>
  <c r="F302" i="22"/>
  <c r="E302" i="22"/>
  <c r="K301" i="22"/>
  <c r="J301" i="22"/>
  <c r="I301" i="22"/>
  <c r="H301" i="22"/>
  <c r="G301" i="22"/>
  <c r="F301" i="22"/>
  <c r="E301" i="22"/>
  <c r="K300" i="22"/>
  <c r="J300" i="22"/>
  <c r="I300" i="22"/>
  <c r="H300" i="22"/>
  <c r="G300" i="22"/>
  <c r="F300" i="22"/>
  <c r="E300" i="22"/>
  <c r="K299" i="22"/>
  <c r="J299" i="22"/>
  <c r="I299" i="22"/>
  <c r="H299" i="22"/>
  <c r="G299" i="22"/>
  <c r="F299" i="22"/>
  <c r="E299" i="22"/>
  <c r="K298" i="22"/>
  <c r="J298" i="22"/>
  <c r="I298" i="22"/>
  <c r="H298" i="22"/>
  <c r="G298" i="22"/>
  <c r="F298" i="22"/>
  <c r="E298" i="22"/>
  <c r="K297" i="22"/>
  <c r="J297" i="22"/>
  <c r="I297" i="22"/>
  <c r="H297" i="22"/>
  <c r="G297" i="22"/>
  <c r="F297" i="22"/>
  <c r="E297" i="22"/>
  <c r="K296" i="22"/>
  <c r="J296" i="22"/>
  <c r="I296" i="22"/>
  <c r="H296" i="22"/>
  <c r="G296" i="22"/>
  <c r="F296" i="22"/>
  <c r="E296" i="22"/>
  <c r="K295" i="22"/>
  <c r="J295" i="22"/>
  <c r="I295" i="22"/>
  <c r="H295" i="22"/>
  <c r="G295" i="22"/>
  <c r="F295" i="22"/>
  <c r="E295" i="22"/>
  <c r="K294" i="22"/>
  <c r="J294" i="22"/>
  <c r="I294" i="22"/>
  <c r="H294" i="22"/>
  <c r="G294" i="22"/>
  <c r="F294" i="22"/>
  <c r="E294" i="22"/>
  <c r="K293" i="22"/>
  <c r="J293" i="22"/>
  <c r="I293" i="22"/>
  <c r="H293" i="22"/>
  <c r="G293" i="22"/>
  <c r="F293" i="22"/>
  <c r="E293" i="22"/>
  <c r="K292" i="22"/>
  <c r="J292" i="22"/>
  <c r="I292" i="22"/>
  <c r="H292" i="22"/>
  <c r="G292" i="22"/>
  <c r="F292" i="22"/>
  <c r="E292" i="22"/>
  <c r="K291" i="22"/>
  <c r="J291" i="22"/>
  <c r="I291" i="22"/>
  <c r="H291" i="22"/>
  <c r="G291" i="22"/>
  <c r="F291" i="22"/>
  <c r="E291" i="22"/>
  <c r="K290" i="22"/>
  <c r="J290" i="22"/>
  <c r="I290" i="22"/>
  <c r="H290" i="22"/>
  <c r="G290" i="22"/>
  <c r="F290" i="22"/>
  <c r="E290" i="22"/>
  <c r="K289" i="22"/>
  <c r="J289" i="22"/>
  <c r="I289" i="22"/>
  <c r="H289" i="22"/>
  <c r="G289" i="22"/>
  <c r="F289" i="22"/>
  <c r="E289" i="22"/>
  <c r="K288" i="22"/>
  <c r="J288" i="22"/>
  <c r="I288" i="22"/>
  <c r="H288" i="22"/>
  <c r="G288" i="22"/>
  <c r="F288" i="22"/>
  <c r="E288" i="22"/>
  <c r="K287" i="22"/>
  <c r="J287" i="22"/>
  <c r="I287" i="22"/>
  <c r="H287" i="22"/>
  <c r="G287" i="22"/>
  <c r="F287" i="22"/>
  <c r="E287" i="22"/>
  <c r="K286" i="22"/>
  <c r="J286" i="22"/>
  <c r="I286" i="22"/>
  <c r="H286" i="22"/>
  <c r="G286" i="22"/>
  <c r="F286" i="22"/>
  <c r="E286" i="22"/>
  <c r="K285" i="22"/>
  <c r="J285" i="22"/>
  <c r="I285" i="22"/>
  <c r="H285" i="22"/>
  <c r="G285" i="22"/>
  <c r="F285" i="22"/>
  <c r="E285" i="22"/>
  <c r="K284" i="22"/>
  <c r="J284" i="22"/>
  <c r="I284" i="22"/>
  <c r="H284" i="22"/>
  <c r="G284" i="22"/>
  <c r="F284" i="22"/>
  <c r="E284" i="22"/>
  <c r="K283" i="22"/>
  <c r="J283" i="22"/>
  <c r="I283" i="22"/>
  <c r="H283" i="22"/>
  <c r="G283" i="22"/>
  <c r="F283" i="22"/>
  <c r="E283" i="22"/>
  <c r="K282" i="22"/>
  <c r="J282" i="22"/>
  <c r="I282" i="22"/>
  <c r="H282" i="22"/>
  <c r="G282" i="22"/>
  <c r="F282" i="22"/>
  <c r="E282" i="22"/>
  <c r="K281" i="22"/>
  <c r="J281" i="22"/>
  <c r="I281" i="22"/>
  <c r="H281" i="22"/>
  <c r="G281" i="22"/>
  <c r="F281" i="22"/>
  <c r="E281" i="22"/>
  <c r="K280" i="22"/>
  <c r="J280" i="22"/>
  <c r="I280" i="22"/>
  <c r="H280" i="22"/>
  <c r="G280" i="22"/>
  <c r="F280" i="22"/>
  <c r="E280" i="22"/>
  <c r="K279" i="22"/>
  <c r="J279" i="22"/>
  <c r="I279" i="22"/>
  <c r="H279" i="22"/>
  <c r="G279" i="22"/>
  <c r="F279" i="22"/>
  <c r="E279" i="22"/>
  <c r="K278" i="22"/>
  <c r="J278" i="22"/>
  <c r="I278" i="22"/>
  <c r="H278" i="22"/>
  <c r="G278" i="22"/>
  <c r="F278" i="22"/>
  <c r="E278" i="22"/>
  <c r="K277" i="22"/>
  <c r="J277" i="22"/>
  <c r="I277" i="22"/>
  <c r="H277" i="22"/>
  <c r="G277" i="22"/>
  <c r="F277" i="22"/>
  <c r="E277" i="22"/>
  <c r="K276" i="22"/>
  <c r="J276" i="22"/>
  <c r="I276" i="22"/>
  <c r="H276" i="22"/>
  <c r="G276" i="22"/>
  <c r="F276" i="22"/>
  <c r="E276" i="22"/>
  <c r="K275" i="22"/>
  <c r="J275" i="22"/>
  <c r="I275" i="22"/>
  <c r="H275" i="22"/>
  <c r="G275" i="22"/>
  <c r="F275" i="22"/>
  <c r="E275" i="22"/>
  <c r="K274" i="22"/>
  <c r="J274" i="22"/>
  <c r="I274" i="22"/>
  <c r="H274" i="22"/>
  <c r="G274" i="22"/>
  <c r="F274" i="22"/>
  <c r="E274" i="22"/>
  <c r="K273" i="22"/>
  <c r="J273" i="22"/>
  <c r="I273" i="22"/>
  <c r="H273" i="22"/>
  <c r="G273" i="22"/>
  <c r="F273" i="22"/>
  <c r="E273" i="22"/>
  <c r="K272" i="22"/>
  <c r="J272" i="22"/>
  <c r="I272" i="22"/>
  <c r="H272" i="22"/>
  <c r="G272" i="22"/>
  <c r="F272" i="22"/>
  <c r="E272" i="22"/>
  <c r="K271" i="22"/>
  <c r="J271" i="22"/>
  <c r="I271" i="22"/>
  <c r="H271" i="22"/>
  <c r="G271" i="22"/>
  <c r="F271" i="22"/>
  <c r="E271" i="22"/>
  <c r="K270" i="22"/>
  <c r="J270" i="22"/>
  <c r="I270" i="22"/>
  <c r="H270" i="22"/>
  <c r="G270" i="22"/>
  <c r="F270" i="22"/>
  <c r="E270" i="22"/>
  <c r="K269" i="22"/>
  <c r="J269" i="22"/>
  <c r="I269" i="22"/>
  <c r="H269" i="22"/>
  <c r="G269" i="22"/>
  <c r="F269" i="22"/>
  <c r="E269" i="22"/>
  <c r="K268" i="22"/>
  <c r="J268" i="22"/>
  <c r="I268" i="22"/>
  <c r="H268" i="22"/>
  <c r="G268" i="22"/>
  <c r="F268" i="22"/>
  <c r="E268" i="22"/>
  <c r="K267" i="22"/>
  <c r="J267" i="22"/>
  <c r="I267" i="22"/>
  <c r="H267" i="22"/>
  <c r="G267" i="22"/>
  <c r="F267" i="22"/>
  <c r="E267" i="22"/>
  <c r="K266" i="22"/>
  <c r="J266" i="22"/>
  <c r="I266" i="22"/>
  <c r="H266" i="22"/>
  <c r="G266" i="22"/>
  <c r="F266" i="22"/>
  <c r="E266" i="22"/>
  <c r="K265" i="22"/>
  <c r="J265" i="22"/>
  <c r="I265" i="22"/>
  <c r="H265" i="22"/>
  <c r="G265" i="22"/>
  <c r="F265" i="22"/>
  <c r="E265" i="22"/>
  <c r="K264" i="22"/>
  <c r="J264" i="22"/>
  <c r="I264" i="22"/>
  <c r="H264" i="22"/>
  <c r="G264" i="22"/>
  <c r="F264" i="22"/>
  <c r="E264" i="22"/>
  <c r="K263" i="22"/>
  <c r="J263" i="22"/>
  <c r="I263" i="22"/>
  <c r="H263" i="22"/>
  <c r="G263" i="22"/>
  <c r="F263" i="22"/>
  <c r="E263" i="22"/>
  <c r="K262" i="22"/>
  <c r="J262" i="22"/>
  <c r="I262" i="22"/>
  <c r="H262" i="22"/>
  <c r="G262" i="22"/>
  <c r="F262" i="22"/>
  <c r="E262" i="22"/>
  <c r="K261" i="22"/>
  <c r="J261" i="22"/>
  <c r="I261" i="22"/>
  <c r="H261" i="22"/>
  <c r="G261" i="22"/>
  <c r="F261" i="22"/>
  <c r="E261" i="22"/>
  <c r="K260" i="22"/>
  <c r="J260" i="22"/>
  <c r="I260" i="22"/>
  <c r="H260" i="22"/>
  <c r="G260" i="22"/>
  <c r="F260" i="22"/>
  <c r="E260" i="22"/>
  <c r="K259" i="22"/>
  <c r="J259" i="22"/>
  <c r="I259" i="22"/>
  <c r="H259" i="22"/>
  <c r="G259" i="22"/>
  <c r="F259" i="22"/>
  <c r="E259" i="22"/>
  <c r="K258" i="22"/>
  <c r="J258" i="22"/>
  <c r="I258" i="22"/>
  <c r="H258" i="22"/>
  <c r="G258" i="22"/>
  <c r="F258" i="22"/>
  <c r="E258" i="22"/>
  <c r="K257" i="22"/>
  <c r="J257" i="22"/>
  <c r="I257" i="22"/>
  <c r="H257" i="22"/>
  <c r="G257" i="22"/>
  <c r="F257" i="22"/>
  <c r="E257" i="22"/>
  <c r="K256" i="22"/>
  <c r="J256" i="22"/>
  <c r="I256" i="22"/>
  <c r="H256" i="22"/>
  <c r="G256" i="22"/>
  <c r="F256" i="22"/>
  <c r="E256" i="22"/>
  <c r="K255" i="22"/>
  <c r="J255" i="22"/>
  <c r="I255" i="22"/>
  <c r="H255" i="22"/>
  <c r="G255" i="22"/>
  <c r="F255" i="22"/>
  <c r="E255" i="22"/>
  <c r="K254" i="22"/>
  <c r="J254" i="22"/>
  <c r="I254" i="22"/>
  <c r="H254" i="22"/>
  <c r="G254" i="22"/>
  <c r="F254" i="22"/>
  <c r="E254" i="22"/>
  <c r="K253" i="22"/>
  <c r="J253" i="22"/>
  <c r="I253" i="22"/>
  <c r="H253" i="22"/>
  <c r="G253" i="22"/>
  <c r="F253" i="22"/>
  <c r="E253" i="22"/>
  <c r="K252" i="22"/>
  <c r="J252" i="22"/>
  <c r="I252" i="22"/>
  <c r="H252" i="22"/>
  <c r="G252" i="22"/>
  <c r="F252" i="22"/>
  <c r="E252" i="22"/>
  <c r="K251" i="22"/>
  <c r="J251" i="22"/>
  <c r="I251" i="22"/>
  <c r="H251" i="22"/>
  <c r="G251" i="22"/>
  <c r="F251" i="22"/>
  <c r="E251" i="22"/>
  <c r="K250" i="22"/>
  <c r="J250" i="22"/>
  <c r="I250" i="22"/>
  <c r="H250" i="22"/>
  <c r="G250" i="22"/>
  <c r="F250" i="22"/>
  <c r="E250" i="22"/>
  <c r="K249" i="22"/>
  <c r="J249" i="22"/>
  <c r="I249" i="22"/>
  <c r="H249" i="22"/>
  <c r="G249" i="22"/>
  <c r="F249" i="22"/>
  <c r="E249" i="22"/>
  <c r="K248" i="22"/>
  <c r="J248" i="22"/>
  <c r="I248" i="22"/>
  <c r="H248" i="22"/>
  <c r="G248" i="22"/>
  <c r="F248" i="22"/>
  <c r="E248" i="22"/>
  <c r="K247" i="22"/>
  <c r="J247" i="22"/>
  <c r="I247" i="22"/>
  <c r="H247" i="22"/>
  <c r="G247" i="22"/>
  <c r="F247" i="22"/>
  <c r="E247" i="22"/>
  <c r="K246" i="22"/>
  <c r="J246" i="22"/>
  <c r="I246" i="22"/>
  <c r="H246" i="22"/>
  <c r="G246" i="22"/>
  <c r="F246" i="22"/>
  <c r="E246" i="22"/>
  <c r="K245" i="22"/>
  <c r="J245" i="22"/>
  <c r="I245" i="22"/>
  <c r="H245" i="22"/>
  <c r="G245" i="22"/>
  <c r="F245" i="22"/>
  <c r="E245" i="22"/>
  <c r="K244" i="22"/>
  <c r="J244" i="22"/>
  <c r="I244" i="22"/>
  <c r="H244" i="22"/>
  <c r="G244" i="22"/>
  <c r="F244" i="22"/>
  <c r="E244" i="22"/>
  <c r="K243" i="22"/>
  <c r="J243" i="22"/>
  <c r="I243" i="22"/>
  <c r="H243" i="22"/>
  <c r="G243" i="22"/>
  <c r="F243" i="22"/>
  <c r="E243" i="22"/>
  <c r="K242" i="22"/>
  <c r="J242" i="22"/>
  <c r="I242" i="22"/>
  <c r="H242" i="22"/>
  <c r="G242" i="22"/>
  <c r="F242" i="22"/>
  <c r="E242" i="22"/>
  <c r="K241" i="22"/>
  <c r="J241" i="22"/>
  <c r="I241" i="22"/>
  <c r="H241" i="22"/>
  <c r="G241" i="22"/>
  <c r="F241" i="22"/>
  <c r="E241" i="22"/>
  <c r="K240" i="22"/>
  <c r="J240" i="22"/>
  <c r="I240" i="22"/>
  <c r="H240" i="22"/>
  <c r="G240" i="22"/>
  <c r="F240" i="22"/>
  <c r="E240" i="22"/>
  <c r="K239" i="22"/>
  <c r="J239" i="22"/>
  <c r="I239" i="22"/>
  <c r="H239" i="22"/>
  <c r="G239" i="22"/>
  <c r="F239" i="22"/>
  <c r="E239" i="22"/>
  <c r="K238" i="22"/>
  <c r="J238" i="22"/>
  <c r="I238" i="22"/>
  <c r="H238" i="22"/>
  <c r="G238" i="22"/>
  <c r="F238" i="22"/>
  <c r="E238" i="22"/>
  <c r="K237" i="22"/>
  <c r="J237" i="22"/>
  <c r="I237" i="22"/>
  <c r="H237" i="22"/>
  <c r="G237" i="22"/>
  <c r="F237" i="22"/>
  <c r="E237" i="22"/>
  <c r="K236" i="22"/>
  <c r="J236" i="22"/>
  <c r="I236" i="22"/>
  <c r="H236" i="22"/>
  <c r="G236" i="22"/>
  <c r="F236" i="22"/>
  <c r="E236" i="22"/>
  <c r="K235" i="22"/>
  <c r="J235" i="22"/>
  <c r="I235" i="22"/>
  <c r="H235" i="22"/>
  <c r="G235" i="22"/>
  <c r="F235" i="22"/>
  <c r="E235" i="22"/>
  <c r="K234" i="22"/>
  <c r="J234" i="22"/>
  <c r="I234" i="22"/>
  <c r="H234" i="22"/>
  <c r="G234" i="22"/>
  <c r="F234" i="22"/>
  <c r="E234" i="22"/>
  <c r="K233" i="22"/>
  <c r="J233" i="22"/>
  <c r="I233" i="22"/>
  <c r="H233" i="22"/>
  <c r="G233" i="22"/>
  <c r="F233" i="22"/>
  <c r="E233" i="22"/>
  <c r="K232" i="22"/>
  <c r="J232" i="22"/>
  <c r="I232" i="22"/>
  <c r="H232" i="22"/>
  <c r="G232" i="22"/>
  <c r="F232" i="22"/>
  <c r="E232" i="22"/>
  <c r="K231" i="22"/>
  <c r="J231" i="22"/>
  <c r="I231" i="22"/>
  <c r="H231" i="22"/>
  <c r="G231" i="22"/>
  <c r="F231" i="22"/>
  <c r="E231" i="22"/>
  <c r="K230" i="22"/>
  <c r="J230" i="22"/>
  <c r="I230" i="22"/>
  <c r="H230" i="22"/>
  <c r="G230" i="22"/>
  <c r="F230" i="22"/>
  <c r="E230" i="22"/>
  <c r="K229" i="22"/>
  <c r="J229" i="22"/>
  <c r="I229" i="22"/>
  <c r="H229" i="22"/>
  <c r="G229" i="22"/>
  <c r="F229" i="22"/>
  <c r="E229" i="22"/>
  <c r="K228" i="22"/>
  <c r="J228" i="22"/>
  <c r="I228" i="22"/>
  <c r="H228" i="22"/>
  <c r="G228" i="22"/>
  <c r="F228" i="22"/>
  <c r="E228" i="22"/>
  <c r="K227" i="22"/>
  <c r="J227" i="22"/>
  <c r="I227" i="22"/>
  <c r="H227" i="22"/>
  <c r="G227" i="22"/>
  <c r="F227" i="22"/>
  <c r="E227" i="22"/>
  <c r="K226" i="22"/>
  <c r="J226" i="22"/>
  <c r="I226" i="22"/>
  <c r="H226" i="22"/>
  <c r="G226" i="22"/>
  <c r="F226" i="22"/>
  <c r="E226" i="22"/>
  <c r="K225" i="22"/>
  <c r="J225" i="22"/>
  <c r="I225" i="22"/>
  <c r="H225" i="22"/>
  <c r="G225" i="22"/>
  <c r="F225" i="22"/>
  <c r="E225" i="22"/>
  <c r="K224" i="22"/>
  <c r="J224" i="22"/>
  <c r="I224" i="22"/>
  <c r="H224" i="22"/>
  <c r="G224" i="22"/>
  <c r="F224" i="22"/>
  <c r="E224" i="22"/>
  <c r="K223" i="22"/>
  <c r="J223" i="22"/>
  <c r="I223" i="22"/>
  <c r="H223" i="22"/>
  <c r="G223" i="22"/>
  <c r="F223" i="22"/>
  <c r="E223" i="22"/>
  <c r="K222" i="22"/>
  <c r="J222" i="22"/>
  <c r="I222" i="22"/>
  <c r="H222" i="22"/>
  <c r="G222" i="22"/>
  <c r="F222" i="22"/>
  <c r="E222" i="22"/>
  <c r="K221" i="22"/>
  <c r="J221" i="22"/>
  <c r="I221" i="22"/>
  <c r="H221" i="22"/>
  <c r="G221" i="22"/>
  <c r="F221" i="22"/>
  <c r="E221" i="22"/>
  <c r="K220" i="22"/>
  <c r="J220" i="22"/>
  <c r="I220" i="22"/>
  <c r="H220" i="22"/>
  <c r="G220" i="22"/>
  <c r="F220" i="22"/>
  <c r="E220" i="22"/>
  <c r="K219" i="22"/>
  <c r="J219" i="22"/>
  <c r="I219" i="22"/>
  <c r="H219" i="22"/>
  <c r="G219" i="22"/>
  <c r="F219" i="22"/>
  <c r="E219" i="22"/>
  <c r="K218" i="22"/>
  <c r="J218" i="22"/>
  <c r="I218" i="22"/>
  <c r="H218" i="22"/>
  <c r="G218" i="22"/>
  <c r="F218" i="22"/>
  <c r="E218" i="22"/>
  <c r="K217" i="22"/>
  <c r="J217" i="22"/>
  <c r="I217" i="22"/>
  <c r="H217" i="22"/>
  <c r="G217" i="22"/>
  <c r="F217" i="22"/>
  <c r="E217" i="22"/>
  <c r="K216" i="22"/>
  <c r="J216" i="22"/>
  <c r="I216" i="22"/>
  <c r="H216" i="22"/>
  <c r="G216" i="22"/>
  <c r="F216" i="22"/>
  <c r="E216" i="22"/>
  <c r="K215" i="22"/>
  <c r="J215" i="22"/>
  <c r="I215" i="22"/>
  <c r="H215" i="22"/>
  <c r="G215" i="22"/>
  <c r="F215" i="22"/>
  <c r="E215" i="22"/>
  <c r="K214" i="22"/>
  <c r="J214" i="22"/>
  <c r="I214" i="22"/>
  <c r="H214" i="22"/>
  <c r="G214" i="22"/>
  <c r="F214" i="22"/>
  <c r="E214" i="22"/>
  <c r="K213" i="22"/>
  <c r="J213" i="22"/>
  <c r="I213" i="22"/>
  <c r="H213" i="22"/>
  <c r="G213" i="22"/>
  <c r="F213" i="22"/>
  <c r="E213" i="22"/>
  <c r="K212" i="22"/>
  <c r="J212" i="22"/>
  <c r="I212" i="22"/>
  <c r="H212" i="22"/>
  <c r="G212" i="22"/>
  <c r="F212" i="22"/>
  <c r="E212" i="22"/>
  <c r="K211" i="22"/>
  <c r="J211" i="22"/>
  <c r="I211" i="22"/>
  <c r="H211" i="22"/>
  <c r="G211" i="22"/>
  <c r="F211" i="22"/>
  <c r="E211" i="22"/>
  <c r="K210" i="22"/>
  <c r="J210" i="22"/>
  <c r="I210" i="22"/>
  <c r="H210" i="22"/>
  <c r="G210" i="22"/>
  <c r="F210" i="22"/>
  <c r="E210" i="22"/>
  <c r="K209" i="22"/>
  <c r="J209" i="22"/>
  <c r="I209" i="22"/>
  <c r="H209" i="22"/>
  <c r="G209" i="22"/>
  <c r="F209" i="22"/>
  <c r="E209" i="22"/>
  <c r="K208" i="22"/>
  <c r="J208" i="22"/>
  <c r="I208" i="22"/>
  <c r="H208" i="22"/>
  <c r="G208" i="22"/>
  <c r="F208" i="22"/>
  <c r="E208" i="22"/>
  <c r="K207" i="22"/>
  <c r="J207" i="22"/>
  <c r="I207" i="22"/>
  <c r="H207" i="22"/>
  <c r="G207" i="22"/>
  <c r="F207" i="22"/>
  <c r="E207" i="22"/>
  <c r="K206" i="22"/>
  <c r="J206" i="22"/>
  <c r="I206" i="22"/>
  <c r="H206" i="22"/>
  <c r="G206" i="22"/>
  <c r="F206" i="22"/>
  <c r="E206" i="22"/>
  <c r="K205" i="22"/>
  <c r="J205" i="22"/>
  <c r="I205" i="22"/>
  <c r="H205" i="22"/>
  <c r="G205" i="22"/>
  <c r="F205" i="22"/>
  <c r="E205" i="22"/>
  <c r="K204" i="22"/>
  <c r="J204" i="22"/>
  <c r="I204" i="22"/>
  <c r="H204" i="22"/>
  <c r="G204" i="22"/>
  <c r="F204" i="22"/>
  <c r="E204" i="22"/>
  <c r="K203" i="22"/>
  <c r="J203" i="22"/>
  <c r="I203" i="22"/>
  <c r="H203" i="22"/>
  <c r="G203" i="22"/>
  <c r="F203" i="22"/>
  <c r="E203" i="22"/>
  <c r="K202" i="22"/>
  <c r="J202" i="22"/>
  <c r="I202" i="22"/>
  <c r="H202" i="22"/>
  <c r="G202" i="22"/>
  <c r="F202" i="22"/>
  <c r="E202" i="22"/>
  <c r="K201" i="22"/>
  <c r="J201" i="22"/>
  <c r="I201" i="22"/>
  <c r="H201" i="22"/>
  <c r="G201" i="22"/>
  <c r="F201" i="22"/>
  <c r="E201" i="22"/>
  <c r="K200" i="22"/>
  <c r="J200" i="22"/>
  <c r="I200" i="22"/>
  <c r="H200" i="22"/>
  <c r="G200" i="22"/>
  <c r="F200" i="22"/>
  <c r="E200" i="22"/>
  <c r="K199" i="22"/>
  <c r="J199" i="22"/>
  <c r="I199" i="22"/>
  <c r="H199" i="22"/>
  <c r="G199" i="22"/>
  <c r="F199" i="22"/>
  <c r="E199" i="22"/>
  <c r="K198" i="22"/>
  <c r="J198" i="22"/>
  <c r="I198" i="22"/>
  <c r="H198" i="22"/>
  <c r="G198" i="22"/>
  <c r="F198" i="22"/>
  <c r="E198" i="22"/>
  <c r="K197" i="22"/>
  <c r="J197" i="22"/>
  <c r="I197" i="22"/>
  <c r="H197" i="22"/>
  <c r="G197" i="22"/>
  <c r="F197" i="22"/>
  <c r="E197" i="22"/>
  <c r="K196" i="22"/>
  <c r="J196" i="22"/>
  <c r="I196" i="22"/>
  <c r="H196" i="22"/>
  <c r="G196" i="22"/>
  <c r="F196" i="22"/>
  <c r="E196" i="22"/>
  <c r="K195" i="22"/>
  <c r="J195" i="22"/>
  <c r="I195" i="22"/>
  <c r="H195" i="22"/>
  <c r="G195" i="22"/>
  <c r="F195" i="22"/>
  <c r="E195" i="22"/>
  <c r="K194" i="22"/>
  <c r="J194" i="22"/>
  <c r="I194" i="22"/>
  <c r="H194" i="22"/>
  <c r="G194" i="22"/>
  <c r="F194" i="22"/>
  <c r="E194" i="22"/>
  <c r="K193" i="22"/>
  <c r="J193" i="22"/>
  <c r="I193" i="22"/>
  <c r="H193" i="22"/>
  <c r="G193" i="22"/>
  <c r="F193" i="22"/>
  <c r="E193" i="22"/>
  <c r="K192" i="22"/>
  <c r="J192" i="22"/>
  <c r="I192" i="22"/>
  <c r="H192" i="22"/>
  <c r="G192" i="22"/>
  <c r="F192" i="22"/>
  <c r="E192" i="22"/>
  <c r="K191" i="22"/>
  <c r="J191" i="22"/>
  <c r="I191" i="22"/>
  <c r="H191" i="22"/>
  <c r="G191" i="22"/>
  <c r="F191" i="22"/>
  <c r="E191" i="22"/>
  <c r="K190" i="22"/>
  <c r="J190" i="22"/>
  <c r="I190" i="22"/>
  <c r="H190" i="22"/>
  <c r="G190" i="22"/>
  <c r="F190" i="22"/>
  <c r="E190" i="22"/>
  <c r="K189" i="22"/>
  <c r="J189" i="22"/>
  <c r="I189" i="22"/>
  <c r="H189" i="22"/>
  <c r="G189" i="22"/>
  <c r="F189" i="22"/>
  <c r="E189" i="22"/>
  <c r="K188" i="22"/>
  <c r="J188" i="22"/>
  <c r="I188" i="22"/>
  <c r="H188" i="22"/>
  <c r="G188" i="22"/>
  <c r="F188" i="22"/>
  <c r="E188" i="22"/>
  <c r="K187" i="22"/>
  <c r="J187" i="22"/>
  <c r="I187" i="22"/>
  <c r="H187" i="22"/>
  <c r="G187" i="22"/>
  <c r="F187" i="22"/>
  <c r="E187" i="22"/>
  <c r="K186" i="22"/>
  <c r="J186" i="22"/>
  <c r="I186" i="22"/>
  <c r="H186" i="22"/>
  <c r="G186" i="22"/>
  <c r="F186" i="22"/>
  <c r="E186" i="22"/>
  <c r="K185" i="22"/>
  <c r="J185" i="22"/>
  <c r="I185" i="22"/>
  <c r="H185" i="22"/>
  <c r="G185" i="22"/>
  <c r="F185" i="22"/>
  <c r="E185" i="22"/>
  <c r="K184" i="22"/>
  <c r="J184" i="22"/>
  <c r="I184" i="22"/>
  <c r="H184" i="22"/>
  <c r="G184" i="22"/>
  <c r="F184" i="22"/>
  <c r="E184" i="22"/>
  <c r="K183" i="22"/>
  <c r="J183" i="22"/>
  <c r="I183" i="22"/>
  <c r="H183" i="22"/>
  <c r="G183" i="22"/>
  <c r="F183" i="22"/>
  <c r="E183" i="22"/>
  <c r="K182" i="22"/>
  <c r="J182" i="22"/>
  <c r="I182" i="22"/>
  <c r="H182" i="22"/>
  <c r="G182" i="22"/>
  <c r="F182" i="22"/>
  <c r="E182" i="22"/>
  <c r="K181" i="22"/>
  <c r="J181" i="22"/>
  <c r="I181" i="22"/>
  <c r="H181" i="22"/>
  <c r="G181" i="22"/>
  <c r="F181" i="22"/>
  <c r="E181" i="22"/>
  <c r="K180" i="22"/>
  <c r="J180" i="22"/>
  <c r="I180" i="22"/>
  <c r="H180" i="22"/>
  <c r="G180" i="22"/>
  <c r="F180" i="22"/>
  <c r="E180" i="22"/>
  <c r="K179" i="22"/>
  <c r="J179" i="22"/>
  <c r="I179" i="22"/>
  <c r="H179" i="22"/>
  <c r="G179" i="22"/>
  <c r="F179" i="22"/>
  <c r="E179" i="22"/>
  <c r="K178" i="22"/>
  <c r="J178" i="22"/>
  <c r="I178" i="22"/>
  <c r="H178" i="22"/>
  <c r="G178" i="22"/>
  <c r="F178" i="22"/>
  <c r="E178" i="22"/>
  <c r="K177" i="22"/>
  <c r="J177" i="22"/>
  <c r="I177" i="22"/>
  <c r="H177" i="22"/>
  <c r="G177" i="22"/>
  <c r="F177" i="22"/>
  <c r="E177" i="22"/>
  <c r="K176" i="22"/>
  <c r="J176" i="22"/>
  <c r="I176" i="22"/>
  <c r="H176" i="22"/>
  <c r="G176" i="22"/>
  <c r="F176" i="22"/>
  <c r="E176" i="22"/>
  <c r="K175" i="22"/>
  <c r="J175" i="22"/>
  <c r="I175" i="22"/>
  <c r="H175" i="22"/>
  <c r="G175" i="22"/>
  <c r="F175" i="22"/>
  <c r="E175" i="22"/>
  <c r="K174" i="22"/>
  <c r="J174" i="22"/>
  <c r="I174" i="22"/>
  <c r="H174" i="22"/>
  <c r="G174" i="22"/>
  <c r="F174" i="22"/>
  <c r="E174" i="22"/>
  <c r="K173" i="22"/>
  <c r="J173" i="22"/>
  <c r="I173" i="22"/>
  <c r="H173" i="22"/>
  <c r="G173" i="22"/>
  <c r="F173" i="22"/>
  <c r="E173" i="22"/>
  <c r="K172" i="22"/>
  <c r="J172" i="22"/>
  <c r="I172" i="22"/>
  <c r="H172" i="22"/>
  <c r="G172" i="22"/>
  <c r="F172" i="22"/>
  <c r="E172" i="22"/>
  <c r="K171" i="22"/>
  <c r="J171" i="22"/>
  <c r="I171" i="22"/>
  <c r="H171" i="22"/>
  <c r="G171" i="22"/>
  <c r="F171" i="22"/>
  <c r="E171" i="22"/>
  <c r="K170" i="22"/>
  <c r="J170" i="22"/>
  <c r="I170" i="22"/>
  <c r="H170" i="22"/>
  <c r="G170" i="22"/>
  <c r="F170" i="22"/>
  <c r="E170" i="22"/>
  <c r="K169" i="22"/>
  <c r="J169" i="22"/>
  <c r="I169" i="22"/>
  <c r="H169" i="22"/>
  <c r="G169" i="22"/>
  <c r="F169" i="22"/>
  <c r="E169" i="22"/>
  <c r="K168" i="22"/>
  <c r="J168" i="22"/>
  <c r="I168" i="22"/>
  <c r="H168" i="22"/>
  <c r="G168" i="22"/>
  <c r="F168" i="22"/>
  <c r="E168" i="22"/>
  <c r="K167" i="22"/>
  <c r="J167" i="22"/>
  <c r="I167" i="22"/>
  <c r="H167" i="22"/>
  <c r="G167" i="22"/>
  <c r="F167" i="22"/>
  <c r="E167" i="22"/>
  <c r="K166" i="22"/>
  <c r="J166" i="22"/>
  <c r="I166" i="22"/>
  <c r="H166" i="22"/>
  <c r="G166" i="22"/>
  <c r="F166" i="22"/>
  <c r="E166" i="22"/>
  <c r="K165" i="22"/>
  <c r="J165" i="22"/>
  <c r="I165" i="22"/>
  <c r="H165" i="22"/>
  <c r="G165" i="22"/>
  <c r="F165" i="22"/>
  <c r="E165" i="22"/>
  <c r="K164" i="22"/>
  <c r="J164" i="22"/>
  <c r="I164" i="22"/>
  <c r="H164" i="22"/>
  <c r="G164" i="22"/>
  <c r="F164" i="22"/>
  <c r="E164" i="22"/>
  <c r="K163" i="22"/>
  <c r="J163" i="22"/>
  <c r="I163" i="22"/>
  <c r="H163" i="22"/>
  <c r="G163" i="22"/>
  <c r="F163" i="22"/>
  <c r="E163" i="22"/>
  <c r="K162" i="22"/>
  <c r="J162" i="22"/>
  <c r="I162" i="22"/>
  <c r="H162" i="22"/>
  <c r="G162" i="22"/>
  <c r="F162" i="22"/>
  <c r="E162" i="22"/>
  <c r="K161" i="22"/>
  <c r="J161" i="22"/>
  <c r="I161" i="22"/>
  <c r="H161" i="22"/>
  <c r="G161" i="22"/>
  <c r="F161" i="22"/>
  <c r="E161" i="22"/>
  <c r="K160" i="22"/>
  <c r="J160" i="22"/>
  <c r="I160" i="22"/>
  <c r="H160" i="22"/>
  <c r="G160" i="22"/>
  <c r="F160" i="22"/>
  <c r="E160" i="22"/>
  <c r="K159" i="22"/>
  <c r="J159" i="22"/>
  <c r="I159" i="22"/>
  <c r="H159" i="22"/>
  <c r="G159" i="22"/>
  <c r="F159" i="22"/>
  <c r="E159" i="22"/>
  <c r="K158" i="22"/>
  <c r="J158" i="22"/>
  <c r="I158" i="22"/>
  <c r="H158" i="22"/>
  <c r="G158" i="22"/>
  <c r="F158" i="22"/>
  <c r="E158" i="22"/>
  <c r="K157" i="22"/>
  <c r="J157" i="22"/>
  <c r="I157" i="22"/>
  <c r="H157" i="22"/>
  <c r="G157" i="22"/>
  <c r="F157" i="22"/>
  <c r="E157" i="22"/>
  <c r="K156" i="22"/>
  <c r="J156" i="22"/>
  <c r="I156" i="22"/>
  <c r="H156" i="22"/>
  <c r="G156" i="22"/>
  <c r="F156" i="22"/>
  <c r="E156" i="22"/>
  <c r="K155" i="22"/>
  <c r="J155" i="22"/>
  <c r="I155" i="22"/>
  <c r="H155" i="22"/>
  <c r="G155" i="22"/>
  <c r="F155" i="22"/>
  <c r="E155" i="22"/>
  <c r="K154" i="22"/>
  <c r="J154" i="22"/>
  <c r="I154" i="22"/>
  <c r="H154" i="22"/>
  <c r="G154" i="22"/>
  <c r="F154" i="22"/>
  <c r="E154" i="22"/>
  <c r="K153" i="22"/>
  <c r="J153" i="22"/>
  <c r="I153" i="22"/>
  <c r="H153" i="22"/>
  <c r="G153" i="22"/>
  <c r="F153" i="22"/>
  <c r="E153" i="22"/>
  <c r="K152" i="22"/>
  <c r="J152" i="22"/>
  <c r="I152" i="22"/>
  <c r="H152" i="22"/>
  <c r="G152" i="22"/>
  <c r="F152" i="22"/>
  <c r="E152" i="22"/>
  <c r="K151" i="22"/>
  <c r="J151" i="22"/>
  <c r="I151" i="22"/>
  <c r="H151" i="22"/>
  <c r="G151" i="22"/>
  <c r="F151" i="22"/>
  <c r="E151" i="22"/>
  <c r="K150" i="22"/>
  <c r="J150" i="22"/>
  <c r="I150" i="22"/>
  <c r="H150" i="22"/>
  <c r="G150" i="22"/>
  <c r="F150" i="22"/>
  <c r="E150" i="22"/>
  <c r="K149" i="22"/>
  <c r="J149" i="22"/>
  <c r="I149" i="22"/>
  <c r="H149" i="22"/>
  <c r="G149" i="22"/>
  <c r="F149" i="22"/>
  <c r="E149" i="22"/>
  <c r="K148" i="22"/>
  <c r="J148" i="22"/>
  <c r="I148" i="22"/>
  <c r="H148" i="22"/>
  <c r="G148" i="22"/>
  <c r="F148" i="22"/>
  <c r="E148" i="22"/>
  <c r="K147" i="22"/>
  <c r="J147" i="22"/>
  <c r="I147" i="22"/>
  <c r="H147" i="22"/>
  <c r="G147" i="22"/>
  <c r="F147" i="22"/>
  <c r="E147" i="22"/>
  <c r="K146" i="22"/>
  <c r="J146" i="22"/>
  <c r="I146" i="22"/>
  <c r="H146" i="22"/>
  <c r="G146" i="22"/>
  <c r="F146" i="22"/>
  <c r="E146" i="22"/>
  <c r="K145" i="22"/>
  <c r="J145" i="22"/>
  <c r="I145" i="22"/>
  <c r="H145" i="22"/>
  <c r="G145" i="22"/>
  <c r="F145" i="22"/>
  <c r="E145" i="22"/>
  <c r="K144" i="22"/>
  <c r="J144" i="22"/>
  <c r="I144" i="22"/>
  <c r="H144" i="22"/>
  <c r="G144" i="22"/>
  <c r="F144" i="22"/>
  <c r="E144" i="22"/>
  <c r="K143" i="22"/>
  <c r="J143" i="22"/>
  <c r="I143" i="22"/>
  <c r="H143" i="22"/>
  <c r="G143" i="22"/>
  <c r="F143" i="22"/>
  <c r="E143" i="22"/>
  <c r="K142" i="22"/>
  <c r="J142" i="22"/>
  <c r="I142" i="22"/>
  <c r="H142" i="22"/>
  <c r="G142" i="22"/>
  <c r="F142" i="22"/>
  <c r="E142" i="22"/>
  <c r="K141" i="22"/>
  <c r="J141" i="22"/>
  <c r="I141" i="22"/>
  <c r="H141" i="22"/>
  <c r="G141" i="22"/>
  <c r="F141" i="22"/>
  <c r="E141" i="22"/>
  <c r="K140" i="22"/>
  <c r="J140" i="22"/>
  <c r="I140" i="22"/>
  <c r="H140" i="22"/>
  <c r="G140" i="22"/>
  <c r="F140" i="22"/>
  <c r="E140" i="22"/>
  <c r="K139" i="22"/>
  <c r="J139" i="22"/>
  <c r="I139" i="22"/>
  <c r="H139" i="22"/>
  <c r="G139" i="22"/>
  <c r="F139" i="22"/>
  <c r="E139" i="22"/>
  <c r="K138" i="22"/>
  <c r="J138" i="22"/>
  <c r="I138" i="22"/>
  <c r="H138" i="22"/>
  <c r="G138" i="22"/>
  <c r="F138" i="22"/>
  <c r="E138" i="22"/>
  <c r="K137" i="22"/>
  <c r="J137" i="22"/>
  <c r="I137" i="22"/>
  <c r="H137" i="22"/>
  <c r="G137" i="22"/>
  <c r="F137" i="22"/>
  <c r="E137" i="22"/>
  <c r="K136" i="22"/>
  <c r="J136" i="22"/>
  <c r="I136" i="22"/>
  <c r="H136" i="22"/>
  <c r="G136" i="22"/>
  <c r="F136" i="22"/>
  <c r="E136" i="22"/>
  <c r="K135" i="22"/>
  <c r="J135" i="22"/>
  <c r="I135" i="22"/>
  <c r="H135" i="22"/>
  <c r="G135" i="22"/>
  <c r="F135" i="22"/>
  <c r="E135" i="22"/>
  <c r="K134" i="22"/>
  <c r="J134" i="22"/>
  <c r="I134" i="22"/>
  <c r="H134" i="22"/>
  <c r="G134" i="22"/>
  <c r="F134" i="22"/>
  <c r="E134" i="22"/>
  <c r="K133" i="22"/>
  <c r="J133" i="22"/>
  <c r="I133" i="22"/>
  <c r="H133" i="22"/>
  <c r="G133" i="22"/>
  <c r="F133" i="22"/>
  <c r="E133" i="22"/>
  <c r="K132" i="22"/>
  <c r="J132" i="22"/>
  <c r="I132" i="22"/>
  <c r="H132" i="22"/>
  <c r="G132" i="22"/>
  <c r="F132" i="22"/>
  <c r="E132" i="22"/>
  <c r="K131" i="22"/>
  <c r="J131" i="22"/>
  <c r="I131" i="22"/>
  <c r="H131" i="22"/>
  <c r="G131" i="22"/>
  <c r="F131" i="22"/>
  <c r="E131" i="22"/>
  <c r="K130" i="22"/>
  <c r="J130" i="22"/>
  <c r="I130" i="22"/>
  <c r="H130" i="22"/>
  <c r="G130" i="22"/>
  <c r="F130" i="22"/>
  <c r="E130" i="22"/>
  <c r="K129" i="22"/>
  <c r="J129" i="22"/>
  <c r="I129" i="22"/>
  <c r="H129" i="22"/>
  <c r="G129" i="22"/>
  <c r="F129" i="22"/>
  <c r="E129" i="22"/>
  <c r="K128" i="22"/>
  <c r="J128" i="22"/>
  <c r="I128" i="22"/>
  <c r="H128" i="22"/>
  <c r="G128" i="22"/>
  <c r="F128" i="22"/>
  <c r="E128" i="22"/>
  <c r="K127" i="22"/>
  <c r="J127" i="22"/>
  <c r="I127" i="22"/>
  <c r="H127" i="22"/>
  <c r="G127" i="22"/>
  <c r="F127" i="22"/>
  <c r="E127" i="22"/>
  <c r="K126" i="22"/>
  <c r="J126" i="22"/>
  <c r="I126" i="22"/>
  <c r="H126" i="22"/>
  <c r="G126" i="22"/>
  <c r="F126" i="22"/>
  <c r="E126" i="22"/>
  <c r="K125" i="22"/>
  <c r="J125" i="22"/>
  <c r="I125" i="22"/>
  <c r="H125" i="22"/>
  <c r="G125" i="22"/>
  <c r="F125" i="22"/>
  <c r="E125" i="22"/>
  <c r="K124" i="22"/>
  <c r="J124" i="22"/>
  <c r="I124" i="22"/>
  <c r="H124" i="22"/>
  <c r="G124" i="22"/>
  <c r="F124" i="22"/>
  <c r="E124" i="22"/>
  <c r="K123" i="22"/>
  <c r="J123" i="22"/>
  <c r="I123" i="22"/>
  <c r="H123" i="22"/>
  <c r="G123" i="22"/>
  <c r="F123" i="22"/>
  <c r="E123" i="22"/>
  <c r="K122" i="22"/>
  <c r="J122" i="22"/>
  <c r="I122" i="22"/>
  <c r="H122" i="22"/>
  <c r="G122" i="22"/>
  <c r="F122" i="22"/>
  <c r="E122" i="22"/>
  <c r="K121" i="22"/>
  <c r="J121" i="22"/>
  <c r="I121" i="22"/>
  <c r="H121" i="22"/>
  <c r="G121" i="22"/>
  <c r="F121" i="22"/>
  <c r="E121" i="22"/>
  <c r="K120" i="22"/>
  <c r="J120" i="22"/>
  <c r="I120" i="22"/>
  <c r="H120" i="22"/>
  <c r="G120" i="22"/>
  <c r="F120" i="22"/>
  <c r="E120" i="22"/>
  <c r="K119" i="22"/>
  <c r="J119" i="22"/>
  <c r="I119" i="22"/>
  <c r="H119" i="22"/>
  <c r="G119" i="22"/>
  <c r="F119" i="22"/>
  <c r="E119" i="22"/>
  <c r="K118" i="22"/>
  <c r="J118" i="22"/>
  <c r="I118" i="22"/>
  <c r="H118" i="22"/>
  <c r="G118" i="22"/>
  <c r="F118" i="22"/>
  <c r="E118" i="22"/>
  <c r="K117" i="22"/>
  <c r="J117" i="22"/>
  <c r="I117" i="22"/>
  <c r="H117" i="22"/>
  <c r="G117" i="22"/>
  <c r="F117" i="22"/>
  <c r="E117" i="22"/>
  <c r="K116" i="22"/>
  <c r="J116" i="22"/>
  <c r="I116" i="22"/>
  <c r="H116" i="22"/>
  <c r="G116" i="22"/>
  <c r="F116" i="22"/>
  <c r="E116" i="22"/>
  <c r="K115" i="22"/>
  <c r="J115" i="22"/>
  <c r="I115" i="22"/>
  <c r="H115" i="22"/>
  <c r="G115" i="22"/>
  <c r="F115" i="22"/>
  <c r="E115" i="22"/>
  <c r="K114" i="22"/>
  <c r="J114" i="22"/>
  <c r="I114" i="22"/>
  <c r="H114" i="22"/>
  <c r="G114" i="22"/>
  <c r="F114" i="22"/>
  <c r="E114" i="22"/>
  <c r="K113" i="22"/>
  <c r="J113" i="22"/>
  <c r="I113" i="22"/>
  <c r="H113" i="22"/>
  <c r="G113" i="22"/>
  <c r="F113" i="22"/>
  <c r="E113" i="22"/>
  <c r="K112" i="22"/>
  <c r="J112" i="22"/>
  <c r="I112" i="22"/>
  <c r="H112" i="22"/>
  <c r="G112" i="22"/>
  <c r="F112" i="22"/>
  <c r="E112" i="22"/>
  <c r="K111" i="22"/>
  <c r="J111" i="22"/>
  <c r="I111" i="22"/>
  <c r="H111" i="22"/>
  <c r="G111" i="22"/>
  <c r="F111" i="22"/>
  <c r="E111" i="22"/>
  <c r="K110" i="22"/>
  <c r="J110" i="22"/>
  <c r="I110" i="22"/>
  <c r="H110" i="22"/>
  <c r="G110" i="22"/>
  <c r="F110" i="22"/>
  <c r="E110" i="22"/>
  <c r="K109" i="22"/>
  <c r="J109" i="22"/>
  <c r="I109" i="22"/>
  <c r="H109" i="22"/>
  <c r="G109" i="22"/>
  <c r="F109" i="22"/>
  <c r="E109" i="22"/>
  <c r="K108" i="22"/>
  <c r="J108" i="22"/>
  <c r="I108" i="22"/>
  <c r="H108" i="22"/>
  <c r="G108" i="22"/>
  <c r="F108" i="22"/>
  <c r="E108" i="22"/>
  <c r="K107" i="22"/>
  <c r="J107" i="22"/>
  <c r="I107" i="22"/>
  <c r="H107" i="22"/>
  <c r="G107" i="22"/>
  <c r="F107" i="22"/>
  <c r="E107" i="22"/>
  <c r="K106" i="22"/>
  <c r="J106" i="22"/>
  <c r="I106" i="22"/>
  <c r="H106" i="22"/>
  <c r="G106" i="22"/>
  <c r="F106" i="22"/>
  <c r="E106" i="22"/>
  <c r="K105" i="22"/>
  <c r="J105" i="22"/>
  <c r="I105" i="22"/>
  <c r="H105" i="22"/>
  <c r="G105" i="22"/>
  <c r="F105" i="22"/>
  <c r="E105" i="22"/>
  <c r="K104" i="22"/>
  <c r="J104" i="22"/>
  <c r="I104" i="22"/>
  <c r="H104" i="22"/>
  <c r="G104" i="22"/>
  <c r="F104" i="22"/>
  <c r="E104" i="22"/>
  <c r="K103" i="22"/>
  <c r="J103" i="22"/>
  <c r="I103" i="22"/>
  <c r="H103" i="22"/>
  <c r="G103" i="22"/>
  <c r="F103" i="22"/>
  <c r="E103" i="22"/>
  <c r="K102" i="22"/>
  <c r="J102" i="22"/>
  <c r="I102" i="22"/>
  <c r="H102" i="22"/>
  <c r="G102" i="22"/>
  <c r="F102" i="22"/>
  <c r="E102" i="22"/>
  <c r="K101" i="22"/>
  <c r="J101" i="22"/>
  <c r="I101" i="22"/>
  <c r="H101" i="22"/>
  <c r="G101" i="22"/>
  <c r="F101" i="22"/>
  <c r="E101" i="22"/>
  <c r="K100" i="22"/>
  <c r="J100" i="22"/>
  <c r="I100" i="22"/>
  <c r="H100" i="22"/>
  <c r="G100" i="22"/>
  <c r="F100" i="22"/>
  <c r="E100" i="22"/>
  <c r="K99" i="22"/>
  <c r="J99" i="22"/>
  <c r="I99" i="22"/>
  <c r="H99" i="22"/>
  <c r="G99" i="22"/>
  <c r="F99" i="22"/>
  <c r="E99" i="22"/>
  <c r="K98" i="22"/>
  <c r="J98" i="22"/>
  <c r="I98" i="22"/>
  <c r="H98" i="22"/>
  <c r="G98" i="22"/>
  <c r="F98" i="22"/>
  <c r="E98" i="22"/>
  <c r="K97" i="22"/>
  <c r="J97" i="22"/>
  <c r="I97" i="22"/>
  <c r="H97" i="22"/>
  <c r="G97" i="22"/>
  <c r="F97" i="22"/>
  <c r="E97" i="22"/>
  <c r="K96" i="22"/>
  <c r="J96" i="22"/>
  <c r="I96" i="22"/>
  <c r="H96" i="22"/>
  <c r="G96" i="22"/>
  <c r="F96" i="22"/>
  <c r="E96" i="22"/>
  <c r="K95" i="22"/>
  <c r="J95" i="22"/>
  <c r="I95" i="22"/>
  <c r="H95" i="22"/>
  <c r="G95" i="22"/>
  <c r="F95" i="22"/>
  <c r="E95" i="22"/>
  <c r="K94" i="22"/>
  <c r="J94" i="22"/>
  <c r="I94" i="22"/>
  <c r="H94" i="22"/>
  <c r="G94" i="22"/>
  <c r="F94" i="22"/>
  <c r="E94" i="22"/>
  <c r="K93" i="22"/>
  <c r="J93" i="22"/>
  <c r="I93" i="22"/>
  <c r="H93" i="22"/>
  <c r="G93" i="22"/>
  <c r="F93" i="22"/>
  <c r="E93" i="22"/>
  <c r="K92" i="22"/>
  <c r="J92" i="22"/>
  <c r="I92" i="22"/>
  <c r="H92" i="22"/>
  <c r="G92" i="22"/>
  <c r="F92" i="22"/>
  <c r="E92" i="22"/>
  <c r="K91" i="22"/>
  <c r="J91" i="22"/>
  <c r="I91" i="22"/>
  <c r="H91" i="22"/>
  <c r="G91" i="22"/>
  <c r="F91" i="22"/>
  <c r="E91" i="22"/>
  <c r="K90" i="22"/>
  <c r="J90" i="22"/>
  <c r="I90" i="22"/>
  <c r="H90" i="22"/>
  <c r="G90" i="22"/>
  <c r="F90" i="22"/>
  <c r="E90" i="22"/>
  <c r="K89" i="22"/>
  <c r="J89" i="22"/>
  <c r="I89" i="22"/>
  <c r="H89" i="22"/>
  <c r="G89" i="22"/>
  <c r="F89" i="22"/>
  <c r="E89" i="22"/>
  <c r="K88" i="22"/>
  <c r="J88" i="22"/>
  <c r="I88" i="22"/>
  <c r="H88" i="22"/>
  <c r="G88" i="22"/>
  <c r="F88" i="22"/>
  <c r="E88" i="22"/>
  <c r="K87" i="22"/>
  <c r="J87" i="22"/>
  <c r="I87" i="22"/>
  <c r="H87" i="22"/>
  <c r="G87" i="22"/>
  <c r="F87" i="22"/>
  <c r="E87" i="22"/>
  <c r="K84" i="22"/>
  <c r="J84" i="22"/>
  <c r="I84" i="22"/>
  <c r="H84" i="22"/>
  <c r="G84" i="22"/>
  <c r="F84" i="22"/>
  <c r="E84" i="22"/>
  <c r="K83" i="22"/>
  <c r="J83" i="22"/>
  <c r="I83" i="22"/>
  <c r="H83" i="22"/>
  <c r="G83" i="22"/>
  <c r="F83" i="22"/>
  <c r="E83" i="22"/>
  <c r="K82" i="22"/>
  <c r="J82" i="22"/>
  <c r="I82" i="22"/>
  <c r="H82" i="22"/>
  <c r="G82" i="22"/>
  <c r="F82" i="22"/>
  <c r="E82" i="22"/>
  <c r="K81" i="22"/>
  <c r="J81" i="22"/>
  <c r="I81" i="22"/>
  <c r="H81" i="22"/>
  <c r="G81" i="22"/>
  <c r="F81" i="22"/>
  <c r="E81" i="22"/>
  <c r="K80" i="22"/>
  <c r="J80" i="22"/>
  <c r="I80" i="22"/>
  <c r="H80" i="22"/>
  <c r="G80" i="22"/>
  <c r="F80" i="22"/>
  <c r="E80" i="22"/>
  <c r="K79" i="22"/>
  <c r="J79" i="22"/>
  <c r="I79" i="22"/>
  <c r="H79" i="22"/>
  <c r="G79" i="22"/>
  <c r="F79" i="22"/>
  <c r="E79" i="22"/>
  <c r="K78" i="22"/>
  <c r="J78" i="22"/>
  <c r="I78" i="22"/>
  <c r="H78" i="22"/>
  <c r="G78" i="22"/>
  <c r="F78" i="22"/>
  <c r="E78" i="22"/>
  <c r="K77" i="22"/>
  <c r="J77" i="22"/>
  <c r="I77" i="22"/>
  <c r="H77" i="22"/>
  <c r="G77" i="22"/>
  <c r="F77" i="22"/>
  <c r="E77" i="22"/>
  <c r="K76" i="22"/>
  <c r="J76" i="22"/>
  <c r="I76" i="22"/>
  <c r="H76" i="22"/>
  <c r="G76" i="22"/>
  <c r="F76" i="22"/>
  <c r="E76" i="22"/>
  <c r="K75" i="22"/>
  <c r="J75" i="22"/>
  <c r="I75" i="22"/>
  <c r="H75" i="22"/>
  <c r="G75" i="22"/>
  <c r="F75" i="22"/>
  <c r="E75" i="22"/>
  <c r="K74" i="22"/>
  <c r="J74" i="22"/>
  <c r="I74" i="22"/>
  <c r="H74" i="22"/>
  <c r="G74" i="22"/>
  <c r="F74" i="22"/>
  <c r="E74" i="22"/>
  <c r="K73" i="22"/>
  <c r="J73" i="22"/>
  <c r="I73" i="22"/>
  <c r="H73" i="22"/>
  <c r="G73" i="22"/>
  <c r="F73" i="22"/>
  <c r="E73" i="22"/>
  <c r="K72" i="22"/>
  <c r="J72" i="22"/>
  <c r="I72" i="22"/>
  <c r="H72" i="22"/>
  <c r="G72" i="22"/>
  <c r="F72" i="22"/>
  <c r="E72" i="22"/>
  <c r="K71" i="22"/>
  <c r="J71" i="22"/>
  <c r="I71" i="22"/>
  <c r="H71" i="22"/>
  <c r="G71" i="22"/>
  <c r="F71" i="22"/>
  <c r="E71" i="22"/>
  <c r="K70" i="22"/>
  <c r="J70" i="22"/>
  <c r="I70" i="22"/>
  <c r="H70" i="22"/>
  <c r="G70" i="22"/>
  <c r="F70" i="22"/>
  <c r="E70" i="22"/>
  <c r="K69" i="22"/>
  <c r="J69" i="22"/>
  <c r="I69" i="22"/>
  <c r="H69" i="22"/>
  <c r="G69" i="22"/>
  <c r="F69" i="22"/>
  <c r="E69" i="22"/>
  <c r="K68" i="22"/>
  <c r="J68" i="22"/>
  <c r="I68" i="22"/>
  <c r="H68" i="22"/>
  <c r="G68" i="22"/>
  <c r="F68" i="22"/>
  <c r="E68" i="22"/>
  <c r="K67" i="22"/>
  <c r="J67" i="22"/>
  <c r="I67" i="22"/>
  <c r="H67" i="22"/>
  <c r="G67" i="22"/>
  <c r="F67" i="22"/>
  <c r="E67" i="22"/>
  <c r="K66" i="22"/>
  <c r="J66" i="22"/>
  <c r="I66" i="22"/>
  <c r="H66" i="22"/>
  <c r="G66" i="22"/>
  <c r="F66" i="22"/>
  <c r="E66" i="22"/>
  <c r="K65" i="22"/>
  <c r="J65" i="22"/>
  <c r="I65" i="22"/>
  <c r="H65" i="22"/>
  <c r="G65" i="22"/>
  <c r="F65" i="22"/>
  <c r="E65" i="22"/>
  <c r="K64" i="22"/>
  <c r="J64" i="22"/>
  <c r="I64" i="22"/>
  <c r="H64" i="22"/>
  <c r="G64" i="22"/>
  <c r="F64" i="22"/>
  <c r="E64" i="22"/>
  <c r="K63" i="22"/>
  <c r="J63" i="22"/>
  <c r="I63" i="22"/>
  <c r="H63" i="22"/>
  <c r="G63" i="22"/>
  <c r="F63" i="22"/>
  <c r="E63" i="22"/>
  <c r="K62" i="22"/>
  <c r="J62" i="22"/>
  <c r="I62" i="22"/>
  <c r="H62" i="22"/>
  <c r="G62" i="22"/>
  <c r="F62" i="22"/>
  <c r="E62" i="22"/>
  <c r="K61" i="22"/>
  <c r="J61" i="22"/>
  <c r="I61" i="22"/>
  <c r="H61" i="22"/>
  <c r="G61" i="22"/>
  <c r="F61" i="22"/>
  <c r="E61" i="22"/>
  <c r="K60" i="22"/>
  <c r="J60" i="22"/>
  <c r="I60" i="22"/>
  <c r="H60" i="22"/>
  <c r="G60" i="22"/>
  <c r="F60" i="22"/>
  <c r="E60" i="22"/>
  <c r="K59" i="22"/>
  <c r="J59" i="22"/>
  <c r="I59" i="22"/>
  <c r="H59" i="22"/>
  <c r="G59" i="22"/>
  <c r="F59" i="22"/>
  <c r="E59" i="22"/>
  <c r="K58" i="22"/>
  <c r="J58" i="22"/>
  <c r="I58" i="22"/>
  <c r="H58" i="22"/>
  <c r="G58" i="22"/>
  <c r="F58" i="22"/>
  <c r="E58" i="22"/>
  <c r="K57" i="22"/>
  <c r="J57" i="22"/>
  <c r="I57" i="22"/>
  <c r="H57" i="22"/>
  <c r="G57" i="22"/>
  <c r="F57" i="22"/>
  <c r="E57" i="22"/>
  <c r="K56" i="22"/>
  <c r="J56" i="22"/>
  <c r="I56" i="22"/>
  <c r="H56" i="22"/>
  <c r="G56" i="22"/>
  <c r="F56" i="22"/>
  <c r="E56" i="22"/>
  <c r="K55" i="22"/>
  <c r="J55" i="22"/>
  <c r="I55" i="22"/>
  <c r="H55" i="22"/>
  <c r="G55" i="22"/>
  <c r="F55" i="22"/>
  <c r="E55" i="22"/>
  <c r="K54" i="22"/>
  <c r="J54" i="22"/>
  <c r="I54" i="22"/>
  <c r="H54" i="22"/>
  <c r="G54" i="22"/>
  <c r="F54" i="22"/>
  <c r="E54" i="22"/>
  <c r="K53" i="22"/>
  <c r="J53" i="22"/>
  <c r="I53" i="22"/>
  <c r="H53" i="22"/>
  <c r="G53" i="22"/>
  <c r="F53" i="22"/>
  <c r="E53" i="22"/>
  <c r="K52" i="22"/>
  <c r="J52" i="22"/>
  <c r="I52" i="22"/>
  <c r="H52" i="22"/>
  <c r="G52" i="22"/>
  <c r="F52" i="22"/>
  <c r="E52" i="22"/>
  <c r="K51" i="22"/>
  <c r="J51" i="22"/>
  <c r="I51" i="22"/>
  <c r="H51" i="22"/>
  <c r="G51" i="22"/>
  <c r="F51" i="22"/>
  <c r="E51" i="22"/>
  <c r="K50" i="22"/>
  <c r="J50" i="22"/>
  <c r="I50" i="22"/>
  <c r="H50" i="22"/>
  <c r="G50" i="22"/>
  <c r="F50" i="22"/>
  <c r="E50" i="22"/>
  <c r="K49" i="22"/>
  <c r="J49" i="22"/>
  <c r="I49" i="22"/>
  <c r="H49" i="22"/>
  <c r="G49" i="22"/>
  <c r="F49" i="22"/>
  <c r="E49" i="22"/>
  <c r="K48" i="22"/>
  <c r="J48" i="22"/>
  <c r="I48" i="22"/>
  <c r="H48" i="22"/>
  <c r="G48" i="22"/>
  <c r="F48" i="22"/>
  <c r="E48" i="22"/>
  <c r="K47" i="22"/>
  <c r="J47" i="22"/>
  <c r="I47" i="22"/>
  <c r="H47" i="22"/>
  <c r="G47" i="22"/>
  <c r="F47" i="22"/>
  <c r="E47" i="22"/>
  <c r="K46" i="22"/>
  <c r="J46" i="22"/>
  <c r="I46" i="22"/>
  <c r="H46" i="22"/>
  <c r="G46" i="22"/>
  <c r="F46" i="22"/>
  <c r="E46" i="22"/>
  <c r="K45" i="22"/>
  <c r="J45" i="22"/>
  <c r="I45" i="22"/>
  <c r="H45" i="22"/>
  <c r="G45" i="22"/>
  <c r="F45" i="22"/>
  <c r="E45" i="22"/>
  <c r="K44" i="22"/>
  <c r="J44" i="22"/>
  <c r="I44" i="22"/>
  <c r="H44" i="22"/>
  <c r="G44" i="22"/>
  <c r="F44" i="22"/>
  <c r="E44" i="22"/>
  <c r="K43" i="22"/>
  <c r="J43" i="22"/>
  <c r="I43" i="22"/>
  <c r="H43" i="22"/>
  <c r="G43" i="22"/>
  <c r="F43" i="22"/>
  <c r="E43" i="22"/>
  <c r="K42" i="22"/>
  <c r="J42" i="22"/>
  <c r="I42" i="22"/>
  <c r="H42" i="22"/>
  <c r="G42" i="22"/>
  <c r="F42" i="22"/>
  <c r="E42" i="22"/>
  <c r="K41" i="22"/>
  <c r="J41" i="22"/>
  <c r="I41" i="22"/>
  <c r="H41" i="22"/>
  <c r="G41" i="22"/>
  <c r="F41" i="22"/>
  <c r="E41" i="22"/>
  <c r="K40" i="22"/>
  <c r="J40" i="22"/>
  <c r="I40" i="22"/>
  <c r="H40" i="22"/>
  <c r="G40" i="22"/>
  <c r="F40" i="22"/>
  <c r="E40" i="22"/>
  <c r="K39" i="22"/>
  <c r="J39" i="22"/>
  <c r="I39" i="22"/>
  <c r="H39" i="22"/>
  <c r="G39" i="22"/>
  <c r="F39" i="22"/>
  <c r="E39" i="22"/>
  <c r="K38" i="22"/>
  <c r="J38" i="22"/>
  <c r="I38" i="22"/>
  <c r="H38" i="22"/>
  <c r="G38" i="22"/>
  <c r="F38" i="22"/>
  <c r="E38" i="22"/>
  <c r="K37" i="22"/>
  <c r="J37" i="22"/>
  <c r="I37" i="22"/>
  <c r="H37" i="22"/>
  <c r="G37" i="22"/>
  <c r="F37" i="22"/>
  <c r="E37" i="22"/>
  <c r="K36" i="22"/>
  <c r="J36" i="22"/>
  <c r="I36" i="22"/>
  <c r="H36" i="22"/>
  <c r="G36" i="22"/>
  <c r="F36" i="22"/>
  <c r="E36" i="22"/>
  <c r="K35" i="22"/>
  <c r="J35" i="22"/>
  <c r="I35" i="22"/>
  <c r="H35" i="22"/>
  <c r="G35" i="22"/>
  <c r="F35" i="22"/>
  <c r="E35" i="22"/>
  <c r="K34" i="22"/>
  <c r="J34" i="22"/>
  <c r="I34" i="22"/>
  <c r="H34" i="22"/>
  <c r="G34" i="22"/>
  <c r="F34" i="22"/>
  <c r="E34" i="22"/>
  <c r="K33" i="22"/>
  <c r="J33" i="22"/>
  <c r="I33" i="22"/>
  <c r="H33" i="22"/>
  <c r="G33" i="22"/>
  <c r="F33" i="22"/>
  <c r="E33" i="22"/>
  <c r="K32" i="22"/>
  <c r="J32" i="22"/>
  <c r="I32" i="22"/>
  <c r="H32" i="22"/>
  <c r="G32" i="22"/>
  <c r="F32" i="22"/>
  <c r="E32" i="22"/>
  <c r="K31" i="22"/>
  <c r="J31" i="22"/>
  <c r="I31" i="22"/>
  <c r="H31" i="22"/>
  <c r="G31" i="22"/>
  <c r="F31" i="22"/>
  <c r="E31" i="22"/>
  <c r="K30" i="22"/>
  <c r="J30" i="22"/>
  <c r="I30" i="22"/>
  <c r="H30" i="22"/>
  <c r="G30" i="22"/>
  <c r="F30" i="22"/>
  <c r="E30" i="22"/>
  <c r="K29" i="22"/>
  <c r="J29" i="22"/>
  <c r="I29" i="22"/>
  <c r="H29" i="22"/>
  <c r="G29" i="22"/>
  <c r="F29" i="22"/>
  <c r="E29" i="22"/>
  <c r="K28" i="22"/>
  <c r="J28" i="22"/>
  <c r="I28" i="22"/>
  <c r="H28" i="22"/>
  <c r="G28" i="22"/>
  <c r="F28" i="22"/>
  <c r="E28" i="22"/>
  <c r="K27" i="22"/>
  <c r="J27" i="22"/>
  <c r="I27" i="22"/>
  <c r="H27" i="22"/>
  <c r="G27" i="22"/>
  <c r="F27" i="22"/>
  <c r="E27" i="22"/>
  <c r="K26" i="22"/>
  <c r="J26" i="22"/>
  <c r="I26" i="22"/>
  <c r="H26" i="22"/>
  <c r="G26" i="22"/>
  <c r="F26" i="22"/>
  <c r="E26" i="22"/>
  <c r="K25" i="22"/>
  <c r="J25" i="22"/>
  <c r="I25" i="22"/>
  <c r="H25" i="22"/>
  <c r="G25" i="22"/>
  <c r="F25" i="22"/>
  <c r="E25" i="22"/>
  <c r="K24" i="22"/>
  <c r="J24" i="22"/>
  <c r="I24" i="22"/>
  <c r="H24" i="22"/>
  <c r="G24" i="22"/>
  <c r="F24" i="22"/>
  <c r="E24" i="22"/>
  <c r="K23" i="22"/>
  <c r="J23" i="22"/>
  <c r="I23" i="22"/>
  <c r="H23" i="22"/>
  <c r="G23" i="22"/>
  <c r="F23" i="22"/>
  <c r="E23" i="22"/>
  <c r="K22" i="22"/>
  <c r="J22" i="22"/>
  <c r="I22" i="22"/>
  <c r="H22" i="22"/>
  <c r="G22" i="22"/>
  <c r="F22" i="22"/>
  <c r="E22" i="22"/>
  <c r="K21" i="22"/>
  <c r="J21" i="22"/>
  <c r="I21" i="22"/>
  <c r="H21" i="22"/>
  <c r="G21" i="22"/>
  <c r="F21" i="22"/>
  <c r="E21" i="22"/>
  <c r="K20" i="22"/>
  <c r="J20" i="22"/>
  <c r="I20" i="22"/>
  <c r="H20" i="22"/>
  <c r="G20" i="22"/>
  <c r="F20" i="22"/>
  <c r="E20" i="22"/>
  <c r="K19" i="22"/>
  <c r="J19" i="22"/>
  <c r="I19" i="22"/>
  <c r="H19" i="22"/>
  <c r="G19" i="22"/>
  <c r="F19" i="22"/>
  <c r="E19" i="22"/>
  <c r="K18" i="22"/>
  <c r="J18" i="22"/>
  <c r="I18" i="22"/>
  <c r="H18" i="22"/>
  <c r="G18" i="22"/>
  <c r="F18" i="22"/>
  <c r="E18" i="22"/>
  <c r="K17" i="22"/>
  <c r="J17" i="22"/>
  <c r="I17" i="22"/>
  <c r="H17" i="22"/>
  <c r="G17" i="22"/>
  <c r="F17" i="22"/>
  <c r="E17" i="22"/>
  <c r="K16" i="22"/>
  <c r="J16" i="22"/>
  <c r="I16" i="22"/>
  <c r="H16" i="22"/>
  <c r="G16" i="22"/>
  <c r="F16" i="22"/>
  <c r="E16" i="22"/>
  <c r="K15" i="22"/>
  <c r="J15" i="22"/>
  <c r="I15" i="22"/>
  <c r="H15" i="22"/>
  <c r="G15" i="22"/>
  <c r="F15" i="22"/>
  <c r="E15" i="22"/>
  <c r="K14" i="22"/>
  <c r="J14" i="22"/>
  <c r="I14" i="22"/>
  <c r="H14" i="22"/>
  <c r="G14" i="22"/>
  <c r="F14" i="22"/>
  <c r="E14" i="22"/>
  <c r="K13" i="22"/>
  <c r="J13" i="22"/>
  <c r="I13" i="22"/>
  <c r="H13" i="22"/>
  <c r="G13" i="22"/>
  <c r="F13" i="22"/>
  <c r="E13" i="22"/>
  <c r="M5" i="22" a="1"/>
  <c r="E8" i="4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39" i="27"/>
  <c r="A23" i="27"/>
  <c r="A22" i="27"/>
  <c r="A147" i="3"/>
  <c r="F147" i="3"/>
  <c r="C24" i="27" l="1"/>
  <c r="D24" i="27"/>
  <c r="F155" i="3"/>
  <c r="K54" i="2" s="1"/>
  <c r="F157" i="3"/>
  <c r="K56" i="2" s="1"/>
  <c r="F158" i="3"/>
  <c r="K57" i="2" s="1"/>
  <c r="F159" i="3"/>
  <c r="K58" i="2" s="1"/>
  <c r="F160" i="3"/>
  <c r="K59" i="2" s="1"/>
  <c r="F161" i="3"/>
  <c r="K60" i="2" s="1"/>
  <c r="F162" i="3"/>
  <c r="K61" i="2" s="1"/>
  <c r="F163" i="3"/>
  <c r="K62" i="2" s="1"/>
  <c r="F164" i="3"/>
  <c r="K63" i="2" s="1"/>
  <c r="F165" i="3"/>
  <c r="K64" i="2" s="1"/>
  <c r="F166" i="3"/>
  <c r="K65" i="2" s="1"/>
  <c r="F167" i="3"/>
  <c r="K66" i="2" s="1"/>
  <c r="F168" i="3"/>
  <c r="K67" i="2" s="1"/>
  <c r="F154" i="3"/>
  <c r="K53" i="2" s="1"/>
  <c r="E121" i="4"/>
  <c r="K74" i="2" s="1"/>
  <c r="E122" i="4"/>
  <c r="K75" i="2" s="1"/>
  <c r="E123" i="4"/>
  <c r="K76" i="2" s="1"/>
  <c r="E124" i="4"/>
  <c r="K77" i="2" s="1"/>
  <c r="E120" i="4"/>
  <c r="K73" i="2" s="1"/>
  <c r="D125" i="4"/>
  <c r="E116" i="4"/>
  <c r="E149" i="3"/>
  <c r="D149" i="3"/>
  <c r="D24" i="2" l="1"/>
  <c r="F24" i="2"/>
  <c r="B24" i="2"/>
  <c r="F149" i="3"/>
  <c r="F47" i="2"/>
  <c r="E45" i="2"/>
  <c r="E48" i="2"/>
  <c r="F48" i="2"/>
  <c r="E47" i="2"/>
  <c r="F43" i="2"/>
  <c r="F39" i="2"/>
  <c r="F36" i="2"/>
  <c r="E41" i="2"/>
  <c r="E46" i="2"/>
  <c r="F46" i="2"/>
  <c r="E44" i="2"/>
  <c r="F44" i="2"/>
  <c r="E35" i="2"/>
  <c r="F41" i="2"/>
  <c r="F45" i="2"/>
  <c r="E42" i="2"/>
  <c r="D43" i="2"/>
  <c r="F42" i="2"/>
  <c r="E43" i="2"/>
  <c r="E36" i="2"/>
  <c r="D32" i="2"/>
  <c r="F34" i="2"/>
  <c r="E39" i="2"/>
  <c r="E37" i="2"/>
  <c r="E40" i="2"/>
  <c r="F37" i="2"/>
  <c r="F40" i="2"/>
  <c r="E38" i="2"/>
  <c r="D39" i="2"/>
  <c r="F38" i="2"/>
  <c r="F35" i="2"/>
  <c r="E32" i="2"/>
  <c r="F32" i="2"/>
  <c r="D34" i="2"/>
  <c r="E125" i="4"/>
  <c r="D38" i="2" l="1"/>
  <c r="D37" i="2"/>
  <c r="G37" i="2" s="1"/>
  <c r="D47" i="2"/>
  <c r="G47" i="2" s="1"/>
  <c r="D45" i="2"/>
  <c r="G45" i="2" s="1"/>
  <c r="D35" i="2"/>
  <c r="G35" i="2" s="1"/>
  <c r="D48" i="2"/>
  <c r="G48" i="2" s="1"/>
  <c r="D36" i="2"/>
  <c r="G36" i="2" s="1"/>
  <c r="D44" i="2"/>
  <c r="G44" i="2" s="1"/>
  <c r="D42" i="2"/>
  <c r="G42" i="2" s="1"/>
  <c r="D40" i="2"/>
  <c r="G40" i="2" s="1"/>
  <c r="D46" i="2"/>
  <c r="G46" i="2" s="1"/>
  <c r="G43" i="2"/>
  <c r="G32" i="2"/>
  <c r="G34" i="2"/>
  <c r="G39" i="2"/>
  <c r="G38" i="2"/>
  <c r="D41" i="2" l="1"/>
  <c r="G41" i="2" s="1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84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C125" i="4"/>
  <c r="E69" i="4"/>
  <c r="E53" i="4"/>
  <c r="E37" i="4"/>
  <c r="E21" i="4"/>
  <c r="D68" i="4"/>
  <c r="C68" i="4"/>
  <c r="B68" i="4"/>
  <c r="D52" i="4"/>
  <c r="C52" i="4"/>
  <c r="B52" i="4"/>
  <c r="D36" i="4"/>
  <c r="C36" i="4"/>
  <c r="B36" i="4"/>
  <c r="D20" i="4"/>
  <c r="C20" i="4"/>
  <c r="B20" i="4"/>
  <c r="E5" i="4"/>
  <c r="D4" i="4"/>
  <c r="C4" i="4"/>
  <c r="E17" i="4"/>
  <c r="E16" i="4"/>
  <c r="E15" i="4"/>
  <c r="E14" i="4"/>
  <c r="E13" i="4"/>
  <c r="E12" i="4"/>
  <c r="E11" i="4"/>
  <c r="E10" i="4"/>
  <c r="E9" i="4"/>
  <c r="E7" i="4"/>
  <c r="B125" i="4"/>
  <c r="F127" i="3"/>
  <c r="F128" i="3"/>
  <c r="B49" i="27" s="1"/>
  <c r="F129" i="3"/>
  <c r="B51" i="27" s="1"/>
  <c r="F130" i="3"/>
  <c r="F131" i="3"/>
  <c r="F132" i="3"/>
  <c r="F108" i="3"/>
  <c r="F109" i="3"/>
  <c r="F110" i="3"/>
  <c r="F111" i="3"/>
  <c r="F112" i="3"/>
  <c r="F113" i="3"/>
  <c r="F114" i="3"/>
  <c r="F88" i="3"/>
  <c r="F89" i="3"/>
  <c r="F90" i="3"/>
  <c r="F91" i="3"/>
  <c r="F92" i="3"/>
  <c r="F93" i="3"/>
  <c r="F94" i="3"/>
  <c r="F95" i="3"/>
  <c r="F45" i="3"/>
  <c r="F46" i="3"/>
  <c r="F47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25" i="3"/>
  <c r="F124" i="3"/>
  <c r="F123" i="3"/>
  <c r="F122" i="3"/>
  <c r="F121" i="3"/>
  <c r="F120" i="3"/>
  <c r="F119" i="3"/>
  <c r="F118" i="3"/>
  <c r="F117" i="3"/>
  <c r="F116" i="3"/>
  <c r="F115" i="3"/>
  <c r="F106" i="3"/>
  <c r="F105" i="3"/>
  <c r="F104" i="3"/>
  <c r="F103" i="3"/>
  <c r="F102" i="3"/>
  <c r="F101" i="3"/>
  <c r="F100" i="3"/>
  <c r="F99" i="3"/>
  <c r="F98" i="3"/>
  <c r="F97" i="3"/>
  <c r="F96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133" i="3"/>
  <c r="F50" i="3"/>
  <c r="F24" i="3"/>
  <c r="E107" i="3"/>
  <c r="D107" i="3"/>
  <c r="C107" i="3"/>
  <c r="E84" i="3"/>
  <c r="C84" i="3"/>
  <c r="E65" i="3"/>
  <c r="D65" i="3"/>
  <c r="C65" i="3"/>
  <c r="E39" i="3"/>
  <c r="E6" i="3"/>
  <c r="D6" i="3"/>
  <c r="C6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3" i="3"/>
  <c r="A127" i="3"/>
  <c r="A128" i="3"/>
  <c r="A129" i="3"/>
  <c r="A130" i="3"/>
  <c r="A131" i="3"/>
  <c r="A132" i="3"/>
  <c r="A108" i="3"/>
  <c r="A109" i="3"/>
  <c r="A110" i="3"/>
  <c r="A88" i="3"/>
  <c r="A89" i="3"/>
  <c r="A90" i="3"/>
  <c r="A91" i="3"/>
  <c r="A68" i="3"/>
  <c r="A45" i="3"/>
  <c r="A46" i="3"/>
  <c r="A47" i="3"/>
  <c r="A48" i="3"/>
  <c r="A49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F181" i="3"/>
  <c r="D31" i="27" l="1"/>
  <c r="D20" i="2"/>
  <c r="F20" i="2"/>
  <c r="D22" i="2"/>
  <c r="F22" i="2"/>
  <c r="F19" i="2"/>
  <c r="F6" i="3"/>
  <c r="B22" i="2"/>
  <c r="C33" i="27"/>
  <c r="F18" i="2"/>
  <c r="B20" i="2"/>
  <c r="E83" i="4"/>
  <c r="D27" i="27"/>
  <c r="C27" i="27"/>
  <c r="C26" i="27"/>
  <c r="D26" i="27"/>
  <c r="D37" i="27"/>
  <c r="C37" i="27"/>
  <c r="C28" i="27"/>
  <c r="D28" i="27"/>
  <c r="C111" i="4"/>
  <c r="D111" i="4"/>
  <c r="C36" i="27"/>
  <c r="D36" i="27"/>
  <c r="D39" i="27"/>
  <c r="C39" i="27"/>
  <c r="C23" i="27"/>
  <c r="D23" i="27"/>
  <c r="B43" i="27" a="1"/>
  <c r="B44" i="27" s="1"/>
  <c r="D35" i="27"/>
  <c r="C35" i="27"/>
  <c r="C25" i="27"/>
  <c r="D25" i="27"/>
  <c r="C30" i="27"/>
  <c r="D30" i="27"/>
  <c r="C34" i="27"/>
  <c r="D34" i="27"/>
  <c r="D38" i="27"/>
  <c r="C38" i="27"/>
  <c r="C29" i="27"/>
  <c r="D29" i="27"/>
  <c r="B21" i="2"/>
  <c r="F21" i="2"/>
  <c r="D18" i="2"/>
  <c r="E6" i="4"/>
  <c r="E4" i="4" s="1"/>
  <c r="E68" i="4"/>
  <c r="C115" i="4"/>
  <c r="D115" i="4"/>
  <c r="B4" i="4"/>
  <c r="F65" i="3"/>
  <c r="F107" i="3"/>
  <c r="F186" i="3"/>
  <c r="H186" i="3" s="1"/>
  <c r="F185" i="3"/>
  <c r="H185" i="3" s="1"/>
  <c r="F184" i="3"/>
  <c r="H184" i="3" s="1"/>
  <c r="F183" i="3"/>
  <c r="H183" i="3" s="1"/>
  <c r="F182" i="3"/>
  <c r="H182" i="3" s="1"/>
  <c r="H181" i="3"/>
  <c r="H180" i="3"/>
  <c r="F179" i="3"/>
  <c r="H179" i="3" s="1"/>
  <c r="E169" i="3"/>
  <c r="I55" i="2"/>
  <c r="F49" i="3"/>
  <c r="D39" i="3"/>
  <c r="F48" i="3"/>
  <c r="M1" i="3" l="1" a="1"/>
  <c r="M1" i="4" a="1"/>
  <c r="D33" i="27"/>
  <c r="C31" i="27"/>
  <c r="D19" i="2"/>
  <c r="C32" i="27"/>
  <c r="D32" i="27"/>
  <c r="D43" i="27"/>
  <c r="B48" i="27"/>
  <c r="B115" i="4"/>
  <c r="B117" i="4" s="1"/>
  <c r="D31" i="2" s="1"/>
  <c r="B111" i="4"/>
  <c r="E111" i="4" s="1"/>
  <c r="B18" i="2"/>
  <c r="D169" i="3"/>
  <c r="F156" i="3"/>
  <c r="D117" i="4"/>
  <c r="F31" i="2" s="1"/>
  <c r="C117" i="4"/>
  <c r="E31" i="2" s="1"/>
  <c r="D84" i="3"/>
  <c r="C39" i="3"/>
  <c r="A5" i="24" l="1" a="1"/>
  <c r="D21" i="2"/>
  <c r="B19" i="2"/>
  <c r="E115" i="4"/>
  <c r="F169" i="3"/>
  <c r="K55" i="2"/>
  <c r="G85" i="22"/>
  <c r="J85" i="22"/>
  <c r="E85" i="22"/>
  <c r="F85" i="22"/>
  <c r="I85" i="22"/>
  <c r="H85" i="22"/>
  <c r="G31" i="2"/>
  <c r="D49" i="2"/>
  <c r="E49" i="2"/>
  <c r="E117" i="4"/>
  <c r="F84" i="3"/>
  <c r="F39" i="3"/>
  <c r="E52" i="4"/>
  <c r="G9" i="22" l="1"/>
  <c r="I9" i="22"/>
  <c r="E10" i="22"/>
  <c r="G12" i="22"/>
  <c r="I5" i="22"/>
  <c r="J86" i="22"/>
  <c r="E6" i="22"/>
  <c r="G7" i="22"/>
  <c r="I86" i="22"/>
  <c r="J12" i="22"/>
  <c r="G6" i="22"/>
  <c r="I6" i="22"/>
  <c r="E12" i="22"/>
  <c r="I7" i="22"/>
  <c r="H10" i="22"/>
  <c r="I12" i="22"/>
  <c r="J8" i="22"/>
  <c r="G86" i="22"/>
  <c r="J6" i="22"/>
  <c r="F9" i="22"/>
  <c r="F6" i="22"/>
  <c r="F12" i="22"/>
  <c r="E9" i="22"/>
  <c r="E8" i="22"/>
  <c r="H9" i="22"/>
  <c r="F5" i="22"/>
  <c r="J9" i="22"/>
  <c r="H8" i="22"/>
  <c r="H5" i="22"/>
  <c r="F11" i="22"/>
  <c r="H6" i="22"/>
  <c r="H86" i="22"/>
  <c r="I10" i="22"/>
  <c r="I8" i="22"/>
  <c r="I11" i="22"/>
  <c r="F10" i="22"/>
  <c r="E86" i="22"/>
  <c r="J11" i="22"/>
  <c r="G5" i="22"/>
  <c r="F7" i="22"/>
  <c r="G10" i="22"/>
  <c r="J5" i="22"/>
  <c r="E11" i="22"/>
  <c r="J10" i="22"/>
  <c r="G8" i="22"/>
  <c r="H7" i="22"/>
  <c r="E7" i="22"/>
  <c r="G11" i="22"/>
  <c r="H11" i="22"/>
  <c r="F86" i="22"/>
  <c r="J7" i="22"/>
  <c r="E5" i="22"/>
  <c r="H12" i="22"/>
  <c r="F8" i="22"/>
  <c r="E36" i="4"/>
  <c r="K85" i="22"/>
  <c r="F117" i="4"/>
  <c r="E20" i="4"/>
  <c r="K10" i="22" l="1"/>
  <c r="K86" i="22"/>
  <c r="K8" i="22"/>
  <c r="K7" i="22"/>
  <c r="K12" i="22"/>
  <c r="K11" i="22"/>
  <c r="K6" i="22"/>
  <c r="K5" i="22"/>
  <c r="K9" i="22"/>
  <c r="D22" i="27"/>
  <c r="D40" i="27" s="1"/>
  <c r="B52" i="27" s="1"/>
  <c r="B57" i="27" s="1"/>
  <c r="C22" i="27"/>
  <c r="C40" i="27" s="1"/>
  <c r="B56" i="27" s="1"/>
  <c r="B40" i="27"/>
  <c r="F49" i="2" l="1"/>
  <c r="G49" i="2"/>
  <c r="F23" i="2" l="1"/>
  <c r="F25" i="2" s="1"/>
  <c r="D150" i="3"/>
  <c r="C150" i="3"/>
  <c r="F126" i="3" l="1"/>
  <c r="D23" i="2"/>
  <c r="D25" i="2" s="1"/>
  <c r="B23" i="2"/>
  <c r="B25" i="2" s="1"/>
  <c r="D74" i="2" s="1"/>
  <c r="E150" i="3"/>
  <c r="F150" i="3" s="1"/>
  <c r="F170" i="3"/>
  <c r="B18" i="27" l="1"/>
  <c r="B55" i="27" s="1"/>
  <c r="B58" i="27" s="1"/>
  <c r="B61" i="27" s="1"/>
  <c r="B62" i="27" l="1"/>
  <c r="I149" i="3" s="1"/>
  <c r="B65" i="27"/>
  <c r="H111" i="2"/>
  <c r="B66" i="27" l="1"/>
  <c r="B67" i="27" s="1"/>
  <c r="H365" i="2"/>
  <c r="H231" i="2"/>
  <c r="K231" i="2" s="1"/>
  <c r="H202" i="2"/>
  <c r="I202" i="2" s="1"/>
  <c r="H408" i="2"/>
  <c r="K408" i="2" s="1"/>
  <c r="H275" i="2"/>
  <c r="K275" i="2" s="1"/>
  <c r="H423" i="2"/>
  <c r="K423" i="2" s="1"/>
  <c r="H323" i="2"/>
  <c r="K323" i="2" s="1"/>
  <c r="H178" i="2"/>
  <c r="J178" i="2" s="1"/>
  <c r="H148" i="2"/>
  <c r="I148" i="2" s="1"/>
  <c r="H119" i="2"/>
  <c r="I119" i="2" s="1"/>
  <c r="H341" i="2"/>
  <c r="K341" i="2" s="1"/>
  <c r="H247" i="2"/>
  <c r="H373" i="2"/>
  <c r="J373" i="2" s="1"/>
  <c r="H170" i="2"/>
  <c r="K170" i="2" s="1"/>
  <c r="H267" i="2"/>
  <c r="K267" i="2" s="1"/>
  <c r="H302" i="2"/>
  <c r="K302" i="2" s="1"/>
  <c r="H180" i="2"/>
  <c r="I180" i="2" s="1"/>
  <c r="H171" i="2"/>
  <c r="J171" i="2" s="1"/>
  <c r="H352" i="2"/>
  <c r="I352" i="2" s="1"/>
  <c r="H407" i="2"/>
  <c r="J407" i="2" s="1"/>
  <c r="H388" i="2"/>
  <c r="J388" i="2" s="1"/>
  <c r="H172" i="2"/>
  <c r="K172" i="2" s="1"/>
  <c r="H385" i="2"/>
  <c r="J385" i="2" s="1"/>
  <c r="H389" i="2"/>
  <c r="K389" i="2" s="1"/>
  <c r="H175" i="2"/>
  <c r="J175" i="2" s="1"/>
  <c r="H127" i="2"/>
  <c r="I127" i="2" s="1"/>
  <c r="H187" i="2"/>
  <c r="K187" i="2" s="1"/>
  <c r="H124" i="2"/>
  <c r="I124" i="2" s="1"/>
  <c r="H190" i="2"/>
  <c r="J190" i="2" s="1"/>
  <c r="H115" i="2"/>
  <c r="K115" i="2" s="1"/>
  <c r="H118" i="2"/>
  <c r="K118" i="2" s="1"/>
  <c r="H121" i="2"/>
  <c r="J121" i="2" s="1"/>
  <c r="H384" i="2"/>
  <c r="J384" i="2" s="1"/>
  <c r="H287" i="2"/>
  <c r="J287" i="2" s="1"/>
  <c r="H186" i="2"/>
  <c r="K186" i="2" s="1"/>
  <c r="H245" i="2"/>
  <c r="J245" i="2" s="1"/>
  <c r="H150" i="2"/>
  <c r="J150" i="2" s="1"/>
  <c r="H301" i="2"/>
  <c r="J301" i="2" s="1"/>
  <c r="H114" i="2"/>
  <c r="K114" i="2" s="1"/>
  <c r="H277" i="2"/>
  <c r="I277" i="2" s="1"/>
  <c r="H426" i="2"/>
  <c r="K426" i="2" s="1"/>
  <c r="H417" i="2"/>
  <c r="J417" i="2" s="1"/>
  <c r="H358" i="2"/>
  <c r="I358" i="2" s="1"/>
  <c r="H208" i="2"/>
  <c r="J208" i="2" s="1"/>
  <c r="H320" i="2"/>
  <c r="J320" i="2" s="1"/>
  <c r="H164" i="2"/>
  <c r="I164" i="2" s="1"/>
  <c r="H369" i="2"/>
  <c r="K369" i="2" s="1"/>
  <c r="H425" i="2"/>
  <c r="K425" i="2" s="1"/>
  <c r="H268" i="2"/>
  <c r="I268" i="2" s="1"/>
  <c r="H316" i="2"/>
  <c r="J316" i="2" s="1"/>
  <c r="H357" i="2"/>
  <c r="I357" i="2" s="1"/>
  <c r="H418" i="2"/>
  <c r="J418" i="2" s="1"/>
  <c r="H362" i="2"/>
  <c r="J362" i="2" s="1"/>
  <c r="H286" i="2"/>
  <c r="I286" i="2" s="1"/>
  <c r="H413" i="2"/>
  <c r="J413" i="2" s="1"/>
  <c r="H432" i="2"/>
  <c r="J432" i="2" s="1"/>
  <c r="H291" i="2"/>
  <c r="J291" i="2" s="1"/>
  <c r="H353" i="2"/>
  <c r="I353" i="2" s="1"/>
  <c r="H274" i="2"/>
  <c r="K274" i="2" s="1"/>
  <c r="H430" i="2"/>
  <c r="I430" i="2" s="1"/>
  <c r="H361" i="2"/>
  <c r="K361" i="2" s="1"/>
  <c r="H321" i="2"/>
  <c r="I321" i="2" s="1"/>
  <c r="H159" i="2"/>
  <c r="K159" i="2" s="1"/>
  <c r="H354" i="2"/>
  <c r="K354" i="2" s="1"/>
  <c r="H428" i="2"/>
  <c r="I428" i="2" s="1"/>
  <c r="H100" i="2"/>
  <c r="H378" i="2"/>
  <c r="I378" i="2" s="1"/>
  <c r="H280" i="2"/>
  <c r="J280" i="2" s="1"/>
  <c r="H379" i="2"/>
  <c r="K379" i="2" s="1"/>
  <c r="H273" i="2"/>
  <c r="H271" i="2"/>
  <c r="I271" i="2" s="1"/>
  <c r="H294" i="2"/>
  <c r="J294" i="2" s="1"/>
  <c r="H289" i="2"/>
  <c r="J289" i="2" s="1"/>
  <c r="H195" i="2"/>
  <c r="I195" i="2" s="1"/>
  <c r="H332" i="2"/>
  <c r="H181" i="2"/>
  <c r="I181" i="2" s="1"/>
  <c r="H142" i="2"/>
  <c r="K142" i="2" s="1"/>
  <c r="H343" i="2"/>
  <c r="J343" i="2" s="1"/>
  <c r="H349" i="2"/>
  <c r="I349" i="2" s="1"/>
  <c r="H191" i="2"/>
  <c r="J191" i="2" s="1"/>
  <c r="H318" i="2"/>
  <c r="J318" i="2" s="1"/>
  <c r="H304" i="2"/>
  <c r="J304" i="2" s="1"/>
  <c r="H333" i="2"/>
  <c r="J333" i="2" s="1"/>
  <c r="H344" i="2"/>
  <c r="I344" i="2" s="1"/>
  <c r="H334" i="2"/>
  <c r="I334" i="2" s="1"/>
  <c r="H298" i="2"/>
  <c r="I298" i="2" s="1"/>
  <c r="H348" i="2"/>
  <c r="K348" i="2" s="1"/>
  <c r="H311" i="2"/>
  <c r="J311" i="2" s="1"/>
  <c r="H207" i="2"/>
  <c r="K207" i="2" s="1"/>
  <c r="H346" i="2"/>
  <c r="J346" i="2" s="1"/>
  <c r="H315" i="2"/>
  <c r="I315" i="2" s="1"/>
  <c r="H189" i="2"/>
  <c r="I189" i="2" s="1"/>
  <c r="H158" i="2"/>
  <c r="J158" i="2" s="1"/>
  <c r="H255" i="2"/>
  <c r="K255" i="2" s="1"/>
  <c r="H335" i="2"/>
  <c r="K335" i="2" s="1"/>
  <c r="H338" i="2"/>
  <c r="J338" i="2" s="1"/>
  <c r="H431" i="2"/>
  <c r="J431" i="2" s="1"/>
  <c r="H303" i="2"/>
  <c r="K303" i="2" s="1"/>
  <c r="H210" i="2"/>
  <c r="J210" i="2" s="1"/>
  <c r="H337" i="2"/>
  <c r="J337" i="2" s="1"/>
  <c r="H270" i="2"/>
  <c r="K270" i="2" s="1"/>
  <c r="H229" i="2"/>
  <c r="I229" i="2" s="1"/>
  <c r="H213" i="2"/>
  <c r="K213" i="2" s="1"/>
  <c r="H160" i="2"/>
  <c r="I160" i="2" s="1"/>
  <c r="H340" i="2"/>
  <c r="J340" i="2" s="1"/>
  <c r="H226" i="2"/>
  <c r="J226" i="2" s="1"/>
  <c r="H228" i="2"/>
  <c r="K228" i="2" s="1"/>
  <c r="H102" i="2"/>
  <c r="K102" i="2" s="1"/>
  <c r="H414" i="2"/>
  <c r="J414" i="2" s="1"/>
  <c r="H204" i="2"/>
  <c r="K204" i="2" s="1"/>
  <c r="H162" i="2"/>
  <c r="K162" i="2" s="1"/>
  <c r="K111" i="2"/>
  <c r="I111" i="2"/>
  <c r="J111" i="2"/>
  <c r="H244" i="2"/>
  <c r="H252" i="2"/>
  <c r="H242" i="2"/>
  <c r="H234" i="2"/>
  <c r="H236" i="2"/>
  <c r="H238" i="2"/>
  <c r="H251" i="2"/>
  <c r="H248" i="2"/>
  <c r="H239" i="2"/>
  <c r="H241" i="2"/>
  <c r="H233" i="2"/>
  <c r="H237" i="2"/>
  <c r="H250" i="2"/>
  <c r="H240" i="2"/>
  <c r="H235" i="2"/>
  <c r="H246" i="2"/>
  <c r="H243" i="2"/>
  <c r="H259" i="2"/>
  <c r="H394" i="2"/>
  <c r="H397" i="2"/>
  <c r="H404" i="2"/>
  <c r="H396" i="2"/>
  <c r="H401" i="2"/>
  <c r="H400" i="2"/>
  <c r="H405" i="2"/>
  <c r="H399" i="2"/>
  <c r="H411" i="2"/>
  <c r="H412" i="2"/>
  <c r="H403" i="2"/>
  <c r="H410" i="2"/>
  <c r="H256" i="2"/>
  <c r="H249" i="2"/>
  <c r="H398" i="2"/>
  <c r="H152" i="2"/>
  <c r="H149" i="2"/>
  <c r="H146" i="2"/>
  <c r="H151" i="2"/>
  <c r="H136" i="2"/>
  <c r="H140" i="2"/>
  <c r="H143" i="2"/>
  <c r="H145" i="2"/>
  <c r="H134" i="2"/>
  <c r="H133" i="2"/>
  <c r="H141" i="2"/>
  <c r="H147" i="2"/>
  <c r="H138" i="2"/>
  <c r="H139" i="2"/>
  <c r="H137" i="2"/>
  <c r="H144" i="2"/>
  <c r="H260" i="2"/>
  <c r="H264" i="2"/>
  <c r="H253" i="2"/>
  <c r="H263" i="2"/>
  <c r="H257" i="2"/>
  <c r="H272" i="2"/>
  <c r="H266" i="2"/>
  <c r="H254" i="2"/>
  <c r="H269" i="2"/>
  <c r="H262" i="2"/>
  <c r="I365" i="2"/>
  <c r="J365" i="2"/>
  <c r="K365" i="2"/>
  <c r="H135" i="2"/>
  <c r="H409" i="2"/>
  <c r="H299" i="2"/>
  <c r="H296" i="2"/>
  <c r="H307" i="2"/>
  <c r="H305" i="2"/>
  <c r="H308" i="2"/>
  <c r="H310" i="2"/>
  <c r="H309" i="2"/>
  <c r="H306" i="2"/>
  <c r="H297" i="2"/>
  <c r="H312" i="2"/>
  <c r="H300" i="2"/>
  <c r="H293" i="2"/>
  <c r="H258" i="2"/>
  <c r="H261" i="2"/>
  <c r="H265" i="2"/>
  <c r="H393" i="2"/>
  <c r="H395" i="2"/>
  <c r="H402" i="2"/>
  <c r="H406" i="2"/>
  <c r="H295" i="2"/>
  <c r="H419" i="2"/>
  <c r="H122" i="2"/>
  <c r="H113" i="2"/>
  <c r="H116" i="2"/>
  <c r="H123" i="2"/>
  <c r="H128" i="2"/>
  <c r="H126" i="2"/>
  <c r="H117" i="2"/>
  <c r="H129" i="2"/>
  <c r="H99" i="2"/>
  <c r="H330" i="2"/>
  <c r="H317" i="2"/>
  <c r="H96" i="2"/>
  <c r="H372" i="2"/>
  <c r="H336" i="2"/>
  <c r="H217" i="2"/>
  <c r="H232" i="2"/>
  <c r="H427" i="2"/>
  <c r="H130" i="2"/>
  <c r="H416" i="2"/>
  <c r="H276" i="2"/>
  <c r="H292" i="2"/>
  <c r="H282" i="2"/>
  <c r="H279" i="2"/>
  <c r="H290" i="2"/>
  <c r="H285" i="2"/>
  <c r="H284" i="2"/>
  <c r="H281" i="2"/>
  <c r="H196" i="2"/>
  <c r="H351" i="2"/>
  <c r="H347" i="2"/>
  <c r="H350" i="2"/>
  <c r="H342" i="2"/>
  <c r="H325" i="2"/>
  <c r="H288" i="2"/>
  <c r="H375" i="2"/>
  <c r="H222" i="2"/>
  <c r="H359" i="2"/>
  <c r="H421" i="2"/>
  <c r="H391" i="2"/>
  <c r="H383" i="2"/>
  <c r="H278" i="2"/>
  <c r="H179" i="2"/>
  <c r="H188" i="2"/>
  <c r="H184" i="2"/>
  <c r="H174" i="2"/>
  <c r="H177" i="2"/>
  <c r="H183" i="2"/>
  <c r="H173" i="2"/>
  <c r="H176" i="2"/>
  <c r="H185" i="2"/>
  <c r="H429" i="2"/>
  <c r="H154" i="2"/>
  <c r="H211" i="2"/>
  <c r="H106" i="2"/>
  <c r="H422" i="2"/>
  <c r="H424" i="2"/>
  <c r="H328" i="2"/>
  <c r="H132" i="2"/>
  <c r="H125" i="2"/>
  <c r="H104" i="2"/>
  <c r="H93" i="2"/>
  <c r="H107" i="2"/>
  <c r="H94" i="2"/>
  <c r="H103" i="2"/>
  <c r="H97" i="2"/>
  <c r="H105" i="2"/>
  <c r="H95" i="2"/>
  <c r="H98" i="2"/>
  <c r="H109" i="2"/>
  <c r="H101" i="2"/>
  <c r="H110" i="2"/>
  <c r="H153" i="2"/>
  <c r="H157" i="2"/>
  <c r="H167" i="2"/>
  <c r="H155" i="2"/>
  <c r="H169" i="2"/>
  <c r="H168" i="2"/>
  <c r="H156" i="2"/>
  <c r="H165" i="2"/>
  <c r="H161" i="2"/>
  <c r="H197" i="2"/>
  <c r="H200" i="2"/>
  <c r="H206" i="2"/>
  <c r="H209" i="2"/>
  <c r="H199" i="2"/>
  <c r="H193" i="2"/>
  <c r="H194" i="2"/>
  <c r="H205" i="2"/>
  <c r="H201" i="2"/>
  <c r="H203" i="2"/>
  <c r="H198" i="2"/>
  <c r="H329" i="2"/>
  <c r="H319" i="2"/>
  <c r="H327" i="2"/>
  <c r="H313" i="2"/>
  <c r="H314" i="2"/>
  <c r="H324" i="2"/>
  <c r="H322" i="2"/>
  <c r="H392" i="2"/>
  <c r="H390" i="2"/>
  <c r="H374" i="2"/>
  <c r="H376" i="2"/>
  <c r="H382" i="2"/>
  <c r="H377" i="2"/>
  <c r="H387" i="2"/>
  <c r="H370" i="2"/>
  <c r="H339" i="2"/>
  <c r="H326" i="2"/>
  <c r="H386" i="2"/>
  <c r="H345" i="2"/>
  <c r="H131" i="2"/>
  <c r="H212" i="2"/>
  <c r="H227" i="2"/>
  <c r="H218" i="2"/>
  <c r="H224" i="2"/>
  <c r="H219" i="2"/>
  <c r="H214" i="2"/>
  <c r="H223" i="2"/>
  <c r="H230" i="2"/>
  <c r="H221" i="2"/>
  <c r="H225" i="2"/>
  <c r="H215" i="2"/>
  <c r="H220" i="2"/>
  <c r="H415" i="2"/>
  <c r="H371" i="2"/>
  <c r="H356" i="2"/>
  <c r="H368" i="2"/>
  <c r="H360" i="2"/>
  <c r="H355" i="2"/>
  <c r="H363" i="2"/>
  <c r="H216" i="2"/>
  <c r="H163" i="2"/>
  <c r="H108" i="2"/>
  <c r="H366" i="2"/>
  <c r="H380" i="2"/>
  <c r="H367" i="2"/>
  <c r="H331" i="2"/>
  <c r="H283" i="2"/>
  <c r="H192" i="2"/>
  <c r="H120" i="2"/>
  <c r="H381" i="2"/>
  <c r="H112" i="2"/>
  <c r="H420" i="2"/>
  <c r="H364" i="2"/>
  <c r="H166" i="2"/>
  <c r="H182" i="2"/>
  <c r="J247" i="2" l="1"/>
  <c r="I247" i="2"/>
  <c r="I275" i="2"/>
  <c r="J275" i="2"/>
  <c r="K178" i="2"/>
  <c r="C53" i="2" a="1"/>
  <c r="I118" i="2"/>
  <c r="K148" i="2"/>
  <c r="K373" i="2"/>
  <c r="J148" i="2"/>
  <c r="J118" i="2"/>
  <c r="J352" i="2"/>
  <c r="I178" i="2"/>
  <c r="J408" i="2"/>
  <c r="K121" i="2"/>
  <c r="I373" i="2"/>
  <c r="K247" i="2"/>
  <c r="I408" i="2"/>
  <c r="I303" i="2"/>
  <c r="I231" i="2"/>
  <c r="J231" i="2"/>
  <c r="J202" i="2"/>
  <c r="K352" i="2"/>
  <c r="I280" i="2"/>
  <c r="K202" i="2"/>
  <c r="I407" i="2"/>
  <c r="J378" i="2"/>
  <c r="K407" i="2"/>
  <c r="I423" i="2"/>
  <c r="J423" i="2"/>
  <c r="K378" i="2"/>
  <c r="J323" i="2"/>
  <c r="I323" i="2"/>
  <c r="I320" i="2"/>
  <c r="J180" i="2"/>
  <c r="I115" i="2"/>
  <c r="J426" i="2"/>
  <c r="K180" i="2"/>
  <c r="J341" i="2"/>
  <c r="J115" i="2"/>
  <c r="I267" i="2"/>
  <c r="J267" i="2"/>
  <c r="I171" i="2"/>
  <c r="J170" i="2"/>
  <c r="K119" i="2"/>
  <c r="J119" i="2"/>
  <c r="J302" i="2"/>
  <c r="I302" i="2"/>
  <c r="I121" i="2"/>
  <c r="I170" i="2"/>
  <c r="I341" i="2"/>
  <c r="J303" i="2"/>
  <c r="K432" i="2"/>
  <c r="I228" i="2"/>
  <c r="K385" i="2"/>
  <c r="I354" i="2"/>
  <c r="I289" i="2"/>
  <c r="J164" i="2"/>
  <c r="J228" i="2"/>
  <c r="K164" i="2"/>
  <c r="K320" i="2"/>
  <c r="K388" i="2"/>
  <c r="K171" i="2"/>
  <c r="I172" i="2"/>
  <c r="J186" i="2"/>
  <c r="J172" i="2"/>
  <c r="I388" i="2"/>
  <c r="I413" i="2"/>
  <c r="I190" i="2"/>
  <c r="I255" i="2"/>
  <c r="K127" i="2"/>
  <c r="K190" i="2"/>
  <c r="K191" i="2"/>
  <c r="K158" i="2"/>
  <c r="I432" i="2"/>
  <c r="I304" i="2"/>
  <c r="K357" i="2"/>
  <c r="I340" i="2"/>
  <c r="K277" i="2"/>
  <c r="J127" i="2"/>
  <c r="J277" i="2"/>
  <c r="J189" i="2"/>
  <c r="I245" i="2"/>
  <c r="I175" i="2"/>
  <c r="I213" i="2"/>
  <c r="K245" i="2"/>
  <c r="K175" i="2"/>
  <c r="I186" i="2"/>
  <c r="J142" i="2"/>
  <c r="I187" i="2"/>
  <c r="K353" i="2"/>
  <c r="J187" i="2"/>
  <c r="J353" i="2"/>
  <c r="I389" i="2"/>
  <c r="I301" i="2"/>
  <c r="J114" i="2"/>
  <c r="J389" i="2"/>
  <c r="I361" i="2"/>
  <c r="J102" i="2"/>
  <c r="I150" i="2"/>
  <c r="K337" i="2"/>
  <c r="I158" i="2"/>
  <c r="K271" i="2"/>
  <c r="K346" i="2"/>
  <c r="K229" i="2"/>
  <c r="J354" i="2"/>
  <c r="I431" i="2"/>
  <c r="I337" i="2"/>
  <c r="I274" i="2"/>
  <c r="I418" i="2"/>
  <c r="J357" i="2"/>
  <c r="I385" i="2"/>
  <c r="K349" i="2"/>
  <c r="K418" i="2"/>
  <c r="K150" i="2"/>
  <c r="I343" i="2"/>
  <c r="K301" i="2"/>
  <c r="J430" i="2"/>
  <c r="I114" i="2"/>
  <c r="J349" i="2"/>
  <c r="I426" i="2"/>
  <c r="J298" i="2"/>
  <c r="K343" i="2"/>
  <c r="K431" i="2"/>
  <c r="I102" i="2"/>
  <c r="K428" i="2"/>
  <c r="K298" i="2"/>
  <c r="I384" i="2"/>
  <c r="K414" i="2"/>
  <c r="I414" i="2"/>
  <c r="K384" i="2"/>
  <c r="K413" i="2"/>
  <c r="I287" i="2"/>
  <c r="I142" i="2"/>
  <c r="K316" i="2"/>
  <c r="K124" i="2"/>
  <c r="J124" i="2"/>
  <c r="K362" i="2"/>
  <c r="K210" i="2"/>
  <c r="K287" i="2"/>
  <c r="J159" i="2"/>
  <c r="I346" i="2"/>
  <c r="I162" i="2"/>
  <c r="I362" i="2"/>
  <c r="I210" i="2"/>
  <c r="J358" i="2"/>
  <c r="J271" i="2"/>
  <c r="J428" i="2"/>
  <c r="J207" i="2"/>
  <c r="K358" i="2"/>
  <c r="I159" i="2"/>
  <c r="J255" i="2"/>
  <c r="J425" i="2"/>
  <c r="I425" i="2"/>
  <c r="K321" i="2"/>
  <c r="J369" i="2"/>
  <c r="I369" i="2"/>
  <c r="J321" i="2"/>
  <c r="J274" i="2"/>
  <c r="J160" i="2"/>
  <c r="K291" i="2"/>
  <c r="I291" i="2"/>
  <c r="I100" i="2"/>
  <c r="K100" i="2"/>
  <c r="K280" i="2"/>
  <c r="I208" i="2"/>
  <c r="K208" i="2"/>
  <c r="K181" i="2"/>
  <c r="K286" i="2"/>
  <c r="J286" i="2"/>
  <c r="J335" i="2"/>
  <c r="J204" i="2"/>
  <c r="K344" i="2"/>
  <c r="I338" i="2"/>
  <c r="J344" i="2"/>
  <c r="J181" i="2"/>
  <c r="I273" i="2"/>
  <c r="K273" i="2"/>
  <c r="K268" i="2"/>
  <c r="J268" i="2"/>
  <c r="K430" i="2"/>
  <c r="J162" i="2"/>
  <c r="K340" i="2"/>
  <c r="J273" i="2"/>
  <c r="I316" i="2"/>
  <c r="I204" i="2"/>
  <c r="K338" i="2"/>
  <c r="J379" i="2"/>
  <c r="J361" i="2"/>
  <c r="K289" i="2"/>
  <c r="K318" i="2"/>
  <c r="I417" i="2"/>
  <c r="K417" i="2"/>
  <c r="I335" i="2"/>
  <c r="J100" i="2"/>
  <c r="I379" i="2"/>
  <c r="I318" i="2"/>
  <c r="J213" i="2"/>
  <c r="J229" i="2"/>
  <c r="K333" i="2"/>
  <c r="I333" i="2"/>
  <c r="K332" i="2"/>
  <c r="I332" i="2"/>
  <c r="K315" i="2"/>
  <c r="K294" i="2"/>
  <c r="I294" i="2"/>
  <c r="J315" i="2"/>
  <c r="I191" i="2"/>
  <c r="K304" i="2"/>
  <c r="I207" i="2"/>
  <c r="I311" i="2"/>
  <c r="K311" i="2"/>
  <c r="J348" i="2"/>
  <c r="I348" i="2"/>
  <c r="J332" i="2"/>
  <c r="J195" i="2"/>
  <c r="I270" i="2"/>
  <c r="K226" i="2"/>
  <c r="I226" i="2"/>
  <c r="J270" i="2"/>
  <c r="K189" i="2"/>
  <c r="K160" i="2"/>
  <c r="K195" i="2"/>
  <c r="J334" i="2"/>
  <c r="K334" i="2"/>
  <c r="K422" i="2"/>
  <c r="J422" i="2"/>
  <c r="I422" i="2"/>
  <c r="K258" i="2"/>
  <c r="J258" i="2"/>
  <c r="I258" i="2"/>
  <c r="J376" i="2"/>
  <c r="K376" i="2"/>
  <c r="I376" i="2"/>
  <c r="K282" i="2"/>
  <c r="I282" i="2"/>
  <c r="J282" i="2"/>
  <c r="K272" i="2"/>
  <c r="I272" i="2"/>
  <c r="J272" i="2"/>
  <c r="I241" i="2"/>
  <c r="J241" i="2"/>
  <c r="K241" i="2"/>
  <c r="I374" i="2"/>
  <c r="J374" i="2"/>
  <c r="K374" i="2"/>
  <c r="I393" i="2"/>
  <c r="J393" i="2"/>
  <c r="K393" i="2"/>
  <c r="J138" i="2"/>
  <c r="I138" i="2"/>
  <c r="K138" i="2"/>
  <c r="J152" i="2"/>
  <c r="I152" i="2"/>
  <c r="K152" i="2"/>
  <c r="I405" i="2"/>
  <c r="K405" i="2"/>
  <c r="J405" i="2"/>
  <c r="J239" i="2"/>
  <c r="I239" i="2"/>
  <c r="K239" i="2"/>
  <c r="K166" i="2"/>
  <c r="I166" i="2"/>
  <c r="J166" i="2"/>
  <c r="K108" i="2"/>
  <c r="I108" i="2"/>
  <c r="J108" i="2"/>
  <c r="J225" i="2"/>
  <c r="I225" i="2"/>
  <c r="K225" i="2"/>
  <c r="K212" i="2"/>
  <c r="I212" i="2"/>
  <c r="J212" i="2"/>
  <c r="I390" i="2"/>
  <c r="J390" i="2"/>
  <c r="K390" i="2"/>
  <c r="J205" i="2"/>
  <c r="I205" i="2"/>
  <c r="K205" i="2"/>
  <c r="I169" i="2"/>
  <c r="K169" i="2"/>
  <c r="J169" i="2"/>
  <c r="K103" i="2"/>
  <c r="I103" i="2"/>
  <c r="J103" i="2"/>
  <c r="K177" i="2"/>
  <c r="I177" i="2"/>
  <c r="J177" i="2"/>
  <c r="K342" i="2"/>
  <c r="J342" i="2"/>
  <c r="I342" i="2"/>
  <c r="K276" i="2"/>
  <c r="J276" i="2"/>
  <c r="I276" i="2"/>
  <c r="K330" i="2"/>
  <c r="J330" i="2"/>
  <c r="I330" i="2"/>
  <c r="J293" i="2"/>
  <c r="I293" i="2"/>
  <c r="K293" i="2"/>
  <c r="I263" i="2"/>
  <c r="J263" i="2"/>
  <c r="K263" i="2"/>
  <c r="I147" i="2"/>
  <c r="K147" i="2"/>
  <c r="J147" i="2"/>
  <c r="J398" i="2"/>
  <c r="I398" i="2"/>
  <c r="K398" i="2"/>
  <c r="K256" i="2"/>
  <c r="J256" i="2"/>
  <c r="I256" i="2"/>
  <c r="J403" i="2"/>
  <c r="K403" i="2"/>
  <c r="I403" i="2"/>
  <c r="I400" i="2"/>
  <c r="J400" i="2"/>
  <c r="K400" i="2"/>
  <c r="I248" i="2"/>
  <c r="J248" i="2"/>
  <c r="K248" i="2"/>
  <c r="K165" i="2"/>
  <c r="I165" i="2"/>
  <c r="J165" i="2"/>
  <c r="J406" i="2"/>
  <c r="K406" i="2"/>
  <c r="I406" i="2"/>
  <c r="J325" i="2"/>
  <c r="I325" i="2"/>
  <c r="K325" i="2"/>
  <c r="K154" i="2"/>
  <c r="J154" i="2"/>
  <c r="I154" i="2"/>
  <c r="J141" i="2"/>
  <c r="I141" i="2"/>
  <c r="K141" i="2"/>
  <c r="K401" i="2"/>
  <c r="J401" i="2"/>
  <c r="I401" i="2"/>
  <c r="I251" i="2"/>
  <c r="J251" i="2"/>
  <c r="K251" i="2"/>
  <c r="I105" i="2"/>
  <c r="J105" i="2"/>
  <c r="K105" i="2"/>
  <c r="J410" i="2"/>
  <c r="K410" i="2"/>
  <c r="I410" i="2"/>
  <c r="J97" i="2"/>
  <c r="K97" i="2"/>
  <c r="I97" i="2"/>
  <c r="I392" i="2"/>
  <c r="J392" i="2"/>
  <c r="K392" i="2"/>
  <c r="J416" i="2"/>
  <c r="I416" i="2"/>
  <c r="K416" i="2"/>
  <c r="K133" i="2"/>
  <c r="J133" i="2"/>
  <c r="I133" i="2"/>
  <c r="I396" i="2"/>
  <c r="J396" i="2"/>
  <c r="K396" i="2"/>
  <c r="J238" i="2"/>
  <c r="K238" i="2"/>
  <c r="I238" i="2"/>
  <c r="I176" i="2"/>
  <c r="J176" i="2"/>
  <c r="K176" i="2"/>
  <c r="K233" i="2"/>
  <c r="I233" i="2"/>
  <c r="J233" i="2"/>
  <c r="I183" i="2"/>
  <c r="J183" i="2"/>
  <c r="K183" i="2"/>
  <c r="K94" i="2"/>
  <c r="I94" i="2"/>
  <c r="J94" i="2"/>
  <c r="K386" i="2"/>
  <c r="I386" i="2"/>
  <c r="J386" i="2"/>
  <c r="K395" i="2"/>
  <c r="J395" i="2"/>
  <c r="I395" i="2"/>
  <c r="J409" i="2"/>
  <c r="K409" i="2"/>
  <c r="I409" i="2"/>
  <c r="J260" i="2"/>
  <c r="K260" i="2"/>
  <c r="I260" i="2"/>
  <c r="I134" i="2"/>
  <c r="K134" i="2"/>
  <c r="J134" i="2"/>
  <c r="I404" i="2"/>
  <c r="J404" i="2"/>
  <c r="K404" i="2"/>
  <c r="J243" i="2"/>
  <c r="I243" i="2"/>
  <c r="K243" i="2"/>
  <c r="K236" i="2"/>
  <c r="J236" i="2"/>
  <c r="I236" i="2"/>
  <c r="J95" i="2"/>
  <c r="K95" i="2"/>
  <c r="I95" i="2"/>
  <c r="K411" i="2"/>
  <c r="J411" i="2"/>
  <c r="I411" i="2"/>
  <c r="I96" i="2"/>
  <c r="K96" i="2"/>
  <c r="J96" i="2"/>
  <c r="J168" i="2"/>
  <c r="K168" i="2"/>
  <c r="I168" i="2"/>
  <c r="I350" i="2"/>
  <c r="K350" i="2"/>
  <c r="J350" i="2"/>
  <c r="I145" i="2"/>
  <c r="J145" i="2"/>
  <c r="K145" i="2"/>
  <c r="I397" i="2"/>
  <c r="K397" i="2"/>
  <c r="J397" i="2"/>
  <c r="I246" i="2"/>
  <c r="K246" i="2"/>
  <c r="J246" i="2"/>
  <c r="J234" i="2"/>
  <c r="I234" i="2"/>
  <c r="K234" i="2"/>
  <c r="I367" i="2"/>
  <c r="K367" i="2"/>
  <c r="J367" i="2"/>
  <c r="I372" i="2"/>
  <c r="K372" i="2"/>
  <c r="J372" i="2"/>
  <c r="K307" i="2"/>
  <c r="I307" i="2"/>
  <c r="J307" i="2"/>
  <c r="K203" i="2"/>
  <c r="I203" i="2"/>
  <c r="J203" i="2"/>
  <c r="J421" i="2"/>
  <c r="K421" i="2"/>
  <c r="I421" i="2"/>
  <c r="I139" i="2"/>
  <c r="K139" i="2"/>
  <c r="J139" i="2"/>
  <c r="I366" i="2"/>
  <c r="K366" i="2"/>
  <c r="J366" i="2"/>
  <c r="K317" i="2"/>
  <c r="I317" i="2"/>
  <c r="J317" i="2"/>
  <c r="K221" i="2"/>
  <c r="I221" i="2"/>
  <c r="J221" i="2"/>
  <c r="I174" i="2"/>
  <c r="K174" i="2"/>
  <c r="J174" i="2"/>
  <c r="I420" i="2"/>
  <c r="K420" i="2"/>
  <c r="J420" i="2"/>
  <c r="K322" i="2"/>
  <c r="J322" i="2"/>
  <c r="I322" i="2"/>
  <c r="I184" i="2"/>
  <c r="J184" i="2"/>
  <c r="K184" i="2"/>
  <c r="J312" i="2"/>
  <c r="K312" i="2"/>
  <c r="I312" i="2"/>
  <c r="I363" i="2"/>
  <c r="K363" i="2"/>
  <c r="J363" i="2"/>
  <c r="K199" i="2"/>
  <c r="I199" i="2"/>
  <c r="J199" i="2"/>
  <c r="I381" i="2"/>
  <c r="J381" i="2"/>
  <c r="K381" i="2"/>
  <c r="J314" i="2"/>
  <c r="K314" i="2"/>
  <c r="I314" i="2"/>
  <c r="K179" i="2"/>
  <c r="I179" i="2"/>
  <c r="J179" i="2"/>
  <c r="J360" i="2"/>
  <c r="K360" i="2"/>
  <c r="I360" i="2"/>
  <c r="K219" i="2"/>
  <c r="I219" i="2"/>
  <c r="J219" i="2"/>
  <c r="K339" i="2"/>
  <c r="I339" i="2"/>
  <c r="J339" i="2"/>
  <c r="I313" i="2"/>
  <c r="J313" i="2"/>
  <c r="K313" i="2"/>
  <c r="J206" i="2"/>
  <c r="I206" i="2"/>
  <c r="K206" i="2"/>
  <c r="I110" i="2"/>
  <c r="J110" i="2"/>
  <c r="K110" i="2"/>
  <c r="I125" i="2"/>
  <c r="J125" i="2"/>
  <c r="K125" i="2"/>
  <c r="I429" i="2"/>
  <c r="K429" i="2"/>
  <c r="J429" i="2"/>
  <c r="K278" i="2"/>
  <c r="I278" i="2"/>
  <c r="J278" i="2"/>
  <c r="K281" i="2"/>
  <c r="I281" i="2"/>
  <c r="J281" i="2"/>
  <c r="K427" i="2"/>
  <c r="J427" i="2"/>
  <c r="I427" i="2"/>
  <c r="K128" i="2"/>
  <c r="J128" i="2"/>
  <c r="I128" i="2"/>
  <c r="K309" i="2"/>
  <c r="I309" i="2"/>
  <c r="J309" i="2"/>
  <c r="J135" i="2"/>
  <c r="I135" i="2"/>
  <c r="K135" i="2"/>
  <c r="I143" i="2"/>
  <c r="J143" i="2"/>
  <c r="K143" i="2"/>
  <c r="J394" i="2"/>
  <c r="K394" i="2"/>
  <c r="I394" i="2"/>
  <c r="I235" i="2"/>
  <c r="J235" i="2"/>
  <c r="K235" i="2"/>
  <c r="K242" i="2"/>
  <c r="J242" i="2"/>
  <c r="I242" i="2"/>
  <c r="I198" i="2"/>
  <c r="J198" i="2"/>
  <c r="K198" i="2"/>
  <c r="I295" i="2"/>
  <c r="K295" i="2"/>
  <c r="J295" i="2"/>
  <c r="I137" i="2"/>
  <c r="J137" i="2"/>
  <c r="K137" i="2"/>
  <c r="I220" i="2"/>
  <c r="J220" i="2"/>
  <c r="K220" i="2"/>
  <c r="I173" i="2"/>
  <c r="J173" i="2"/>
  <c r="K173" i="2"/>
  <c r="I296" i="2"/>
  <c r="J296" i="2"/>
  <c r="K296" i="2"/>
  <c r="J249" i="2"/>
  <c r="I249" i="2"/>
  <c r="K249" i="2"/>
  <c r="J201" i="2"/>
  <c r="I201" i="2"/>
  <c r="K201" i="2"/>
  <c r="K257" i="2"/>
  <c r="J257" i="2"/>
  <c r="I257" i="2"/>
  <c r="J131" i="2"/>
  <c r="K131" i="2"/>
  <c r="I131" i="2"/>
  <c r="K359" i="2"/>
  <c r="J359" i="2"/>
  <c r="I359" i="2"/>
  <c r="I300" i="2"/>
  <c r="J300" i="2"/>
  <c r="K300" i="2"/>
  <c r="I345" i="2"/>
  <c r="J345" i="2"/>
  <c r="K345" i="2"/>
  <c r="I107" i="2"/>
  <c r="J107" i="2"/>
  <c r="K107" i="2"/>
  <c r="I129" i="2"/>
  <c r="K129" i="2"/>
  <c r="J129" i="2"/>
  <c r="I264" i="2"/>
  <c r="K264" i="2"/>
  <c r="J264" i="2"/>
  <c r="K324" i="2"/>
  <c r="I324" i="2"/>
  <c r="J324" i="2"/>
  <c r="J188" i="2"/>
  <c r="K188" i="2"/>
  <c r="I188" i="2"/>
  <c r="I297" i="2"/>
  <c r="K297" i="2"/>
  <c r="J297" i="2"/>
  <c r="I326" i="2"/>
  <c r="J326" i="2"/>
  <c r="K326" i="2"/>
  <c r="J104" i="2"/>
  <c r="K104" i="2"/>
  <c r="I104" i="2"/>
  <c r="K130" i="2"/>
  <c r="I130" i="2"/>
  <c r="J130" i="2"/>
  <c r="I120" i="2"/>
  <c r="J120" i="2"/>
  <c r="K120" i="2"/>
  <c r="J224" i="2"/>
  <c r="K224" i="2"/>
  <c r="I224" i="2"/>
  <c r="K370" i="2"/>
  <c r="I370" i="2"/>
  <c r="J370" i="2"/>
  <c r="K327" i="2"/>
  <c r="J327" i="2"/>
  <c r="I327" i="2"/>
  <c r="K200" i="2"/>
  <c r="I200" i="2"/>
  <c r="J200" i="2"/>
  <c r="I101" i="2"/>
  <c r="K101" i="2"/>
  <c r="J101" i="2"/>
  <c r="I132" i="2"/>
  <c r="K132" i="2"/>
  <c r="J132" i="2"/>
  <c r="K383" i="2"/>
  <c r="J383" i="2"/>
  <c r="I383" i="2"/>
  <c r="I222" i="2"/>
  <c r="K222" i="2"/>
  <c r="J222" i="2"/>
  <c r="K284" i="2"/>
  <c r="I284" i="2"/>
  <c r="J284" i="2"/>
  <c r="J232" i="2"/>
  <c r="K232" i="2"/>
  <c r="I232" i="2"/>
  <c r="I123" i="2"/>
  <c r="K123" i="2"/>
  <c r="J123" i="2"/>
  <c r="K310" i="2"/>
  <c r="J310" i="2"/>
  <c r="I310" i="2"/>
  <c r="K262" i="2"/>
  <c r="J262" i="2"/>
  <c r="I262" i="2"/>
  <c r="I140" i="2"/>
  <c r="J140" i="2"/>
  <c r="K140" i="2"/>
  <c r="K240" i="2"/>
  <c r="J240" i="2"/>
  <c r="I240" i="2"/>
  <c r="J252" i="2"/>
  <c r="I252" i="2"/>
  <c r="K252" i="2"/>
  <c r="I382" i="2"/>
  <c r="J382" i="2"/>
  <c r="K382" i="2"/>
  <c r="K122" i="2"/>
  <c r="I122" i="2"/>
  <c r="J122" i="2"/>
  <c r="I266" i="2"/>
  <c r="K266" i="2"/>
  <c r="J266" i="2"/>
  <c r="K380" i="2"/>
  <c r="I380" i="2"/>
  <c r="J380" i="2"/>
  <c r="K106" i="2"/>
  <c r="I106" i="2"/>
  <c r="J106" i="2"/>
  <c r="J149" i="2"/>
  <c r="I149" i="2"/>
  <c r="K149" i="2"/>
  <c r="J215" i="2"/>
  <c r="I215" i="2"/>
  <c r="K215" i="2"/>
  <c r="I292" i="2"/>
  <c r="J292" i="2"/>
  <c r="K292" i="2"/>
  <c r="K364" i="2"/>
  <c r="I364" i="2"/>
  <c r="J364" i="2"/>
  <c r="J194" i="2"/>
  <c r="K194" i="2"/>
  <c r="I194" i="2"/>
  <c r="I99" i="2"/>
  <c r="J99" i="2"/>
  <c r="K99" i="2"/>
  <c r="K253" i="2"/>
  <c r="I253" i="2"/>
  <c r="J253" i="2"/>
  <c r="J230" i="2"/>
  <c r="I230" i="2"/>
  <c r="K230" i="2"/>
  <c r="J167" i="2"/>
  <c r="K167" i="2"/>
  <c r="I167" i="2"/>
  <c r="I419" i="2"/>
  <c r="K419" i="2"/>
  <c r="J419" i="2"/>
  <c r="J223" i="2"/>
  <c r="I223" i="2"/>
  <c r="K223" i="2"/>
  <c r="J93" i="2"/>
  <c r="I93" i="2"/>
  <c r="K93" i="2"/>
  <c r="I117" i="2"/>
  <c r="J117" i="2"/>
  <c r="K117" i="2"/>
  <c r="I355" i="2"/>
  <c r="J355" i="2"/>
  <c r="K355" i="2"/>
  <c r="I209" i="2"/>
  <c r="J209" i="2"/>
  <c r="K209" i="2"/>
  <c r="K196" i="2"/>
  <c r="I196" i="2"/>
  <c r="J196" i="2"/>
  <c r="K306" i="2"/>
  <c r="J306" i="2"/>
  <c r="I306" i="2"/>
  <c r="I368" i="2"/>
  <c r="J368" i="2"/>
  <c r="K368" i="2"/>
  <c r="J356" i="2"/>
  <c r="I356" i="2"/>
  <c r="K356" i="2"/>
  <c r="K387" i="2"/>
  <c r="J387" i="2"/>
  <c r="I387" i="2"/>
  <c r="J319" i="2"/>
  <c r="K319" i="2"/>
  <c r="I319" i="2"/>
  <c r="I197" i="2"/>
  <c r="J197" i="2"/>
  <c r="K197" i="2"/>
  <c r="J109" i="2"/>
  <c r="K109" i="2"/>
  <c r="I109" i="2"/>
  <c r="I328" i="2"/>
  <c r="J328" i="2"/>
  <c r="K328" i="2"/>
  <c r="J285" i="2"/>
  <c r="K285" i="2"/>
  <c r="I285" i="2"/>
  <c r="K217" i="2"/>
  <c r="I217" i="2"/>
  <c r="J217" i="2"/>
  <c r="K116" i="2"/>
  <c r="I116" i="2"/>
  <c r="J116" i="2"/>
  <c r="I261" i="2"/>
  <c r="J261" i="2"/>
  <c r="K261" i="2"/>
  <c r="J308" i="2"/>
  <c r="I308" i="2"/>
  <c r="K308" i="2"/>
  <c r="J269" i="2"/>
  <c r="K269" i="2"/>
  <c r="I269" i="2"/>
  <c r="K136" i="2"/>
  <c r="I136" i="2"/>
  <c r="J136" i="2"/>
  <c r="K250" i="2"/>
  <c r="I250" i="2"/>
  <c r="J250" i="2"/>
  <c r="J244" i="2"/>
  <c r="K244" i="2"/>
  <c r="I244" i="2"/>
  <c r="I415" i="2"/>
  <c r="J415" i="2"/>
  <c r="K415" i="2"/>
  <c r="I279" i="2"/>
  <c r="K279" i="2"/>
  <c r="J279" i="2"/>
  <c r="J146" i="2"/>
  <c r="K146" i="2"/>
  <c r="I146" i="2"/>
  <c r="I156" i="2"/>
  <c r="J156" i="2"/>
  <c r="K156" i="2"/>
  <c r="J288" i="2"/>
  <c r="K288" i="2"/>
  <c r="I288" i="2"/>
  <c r="I399" i="2"/>
  <c r="J399" i="2"/>
  <c r="K399" i="2"/>
  <c r="I182" i="2"/>
  <c r="J182" i="2"/>
  <c r="K182" i="2"/>
  <c r="K211" i="2"/>
  <c r="J211" i="2"/>
  <c r="I211" i="2"/>
  <c r="I299" i="2"/>
  <c r="J299" i="2"/>
  <c r="K299" i="2"/>
  <c r="K163" i="2"/>
  <c r="I163" i="2"/>
  <c r="J163" i="2"/>
  <c r="I155" i="2"/>
  <c r="K155" i="2"/>
  <c r="J155" i="2"/>
  <c r="I216" i="2"/>
  <c r="K216" i="2"/>
  <c r="J216" i="2"/>
  <c r="I193" i="2"/>
  <c r="K193" i="2"/>
  <c r="J193" i="2"/>
  <c r="K347" i="2"/>
  <c r="I347" i="2"/>
  <c r="J347" i="2"/>
  <c r="K265" i="2"/>
  <c r="J265" i="2"/>
  <c r="I265" i="2"/>
  <c r="J112" i="2"/>
  <c r="K112" i="2"/>
  <c r="I112" i="2"/>
  <c r="K157" i="2"/>
  <c r="I157" i="2"/>
  <c r="J157" i="2"/>
  <c r="K351" i="2"/>
  <c r="I351" i="2"/>
  <c r="J351" i="2"/>
  <c r="I214" i="2"/>
  <c r="J214" i="2"/>
  <c r="K214" i="2"/>
  <c r="I153" i="2"/>
  <c r="K153" i="2"/>
  <c r="J153" i="2"/>
  <c r="J126" i="2"/>
  <c r="K126" i="2"/>
  <c r="I126" i="2"/>
  <c r="J192" i="2"/>
  <c r="K192" i="2"/>
  <c r="I192" i="2"/>
  <c r="J283" i="2"/>
  <c r="K283" i="2"/>
  <c r="I283" i="2"/>
  <c r="I218" i="2"/>
  <c r="K218" i="2"/>
  <c r="J218" i="2"/>
  <c r="I331" i="2"/>
  <c r="K331" i="2"/>
  <c r="J331" i="2"/>
  <c r="J371" i="2"/>
  <c r="K371" i="2"/>
  <c r="I371" i="2"/>
  <c r="I227" i="2"/>
  <c r="J227" i="2"/>
  <c r="K227" i="2"/>
  <c r="K377" i="2"/>
  <c r="J377" i="2"/>
  <c r="I377" i="2"/>
  <c r="I329" i="2"/>
  <c r="J329" i="2"/>
  <c r="K329" i="2"/>
  <c r="K161" i="2"/>
  <c r="I161" i="2"/>
  <c r="J161" i="2"/>
  <c r="I98" i="2"/>
  <c r="J98" i="2"/>
  <c r="K98" i="2"/>
  <c r="K424" i="2"/>
  <c r="J424" i="2"/>
  <c r="I424" i="2"/>
  <c r="I185" i="2"/>
  <c r="J185" i="2"/>
  <c r="K185" i="2"/>
  <c r="K391" i="2"/>
  <c r="J391" i="2"/>
  <c r="I391" i="2"/>
  <c r="J375" i="2"/>
  <c r="K375" i="2"/>
  <c r="I375" i="2"/>
  <c r="K290" i="2"/>
  <c r="I290" i="2"/>
  <c r="J290" i="2"/>
  <c r="K336" i="2"/>
  <c r="I336" i="2"/>
  <c r="J336" i="2"/>
  <c r="K113" i="2"/>
  <c r="I113" i="2"/>
  <c r="J113" i="2"/>
  <c r="I402" i="2"/>
  <c r="J402" i="2"/>
  <c r="K402" i="2"/>
  <c r="I305" i="2"/>
  <c r="J305" i="2"/>
  <c r="K305" i="2"/>
  <c r="K254" i="2"/>
  <c r="I254" i="2"/>
  <c r="J254" i="2"/>
  <c r="I144" i="2"/>
  <c r="K144" i="2"/>
  <c r="J144" i="2"/>
  <c r="K151" i="2"/>
  <c r="I151" i="2"/>
  <c r="J151" i="2"/>
  <c r="J412" i="2"/>
  <c r="K412" i="2"/>
  <c r="I412" i="2"/>
  <c r="J259" i="2"/>
  <c r="I259" i="2"/>
  <c r="K259" i="2"/>
  <c r="J237" i="2"/>
  <c r="K237" i="2"/>
  <c r="I237" i="2"/>
  <c r="C54" i="2" l="1" a="1"/>
  <c r="C55" i="2" s="1" a="1"/>
  <c r="F53" i="2"/>
  <c r="G53" i="2"/>
  <c r="E53" i="2"/>
  <c r="C56" i="2" l="1" a="1"/>
  <c r="E55" i="2"/>
  <c r="G55" i="2"/>
  <c r="F55" i="2"/>
  <c r="E54" i="2"/>
  <c r="F54" i="2"/>
  <c r="G54" i="2"/>
  <c r="C57" i="2" l="1" a="1"/>
  <c r="F56" i="2"/>
  <c r="G56" i="2"/>
  <c r="E56" i="2"/>
  <c r="G57" i="2" l="1"/>
  <c r="E57" i="2"/>
  <c r="F57" i="2"/>
  <c r="C58" i="2" a="1"/>
  <c r="C59" i="2" l="1" a="1"/>
  <c r="E58" i="2"/>
  <c r="G58" i="2"/>
  <c r="F58" i="2"/>
  <c r="F59" i="2" l="1"/>
  <c r="E59" i="2"/>
  <c r="G59" i="2"/>
  <c r="C60" i="2" a="1"/>
  <c r="C61" i="2" s="1" a="1"/>
  <c r="C62" i="2" l="1" a="1"/>
  <c r="F61" i="2"/>
  <c r="G61" i="2"/>
  <c r="E61" i="2"/>
  <c r="G60" i="2"/>
  <c r="E60" i="2"/>
  <c r="F60" i="2"/>
  <c r="C63" i="2" l="1" a="1"/>
  <c r="F62" i="2"/>
  <c r="E62" i="2"/>
  <c r="G62" i="2"/>
  <c r="C64" i="2" l="1" a="1"/>
  <c r="F63" i="2"/>
  <c r="G63" i="2"/>
  <c r="E63" i="2"/>
  <c r="C65" i="2" l="1" a="1"/>
  <c r="E64" i="2"/>
  <c r="F64" i="2"/>
  <c r="G64" i="2"/>
  <c r="C66" i="2" l="1" a="1"/>
  <c r="E65" i="2"/>
  <c r="G65" i="2"/>
  <c r="F65" i="2"/>
  <c r="C67" i="2" l="1" a="1"/>
  <c r="F66" i="2"/>
  <c r="G66" i="2"/>
  <c r="E66" i="2"/>
  <c r="C68" i="2" l="1" a="1"/>
  <c r="F67" i="2"/>
  <c r="G67" i="2"/>
  <c r="E67" i="2"/>
  <c r="C69" i="2" l="1" a="1"/>
  <c r="F68" i="2"/>
  <c r="E68" i="2"/>
  <c r="G68" i="2"/>
  <c r="C70" i="2" l="1" a="1"/>
  <c r="G69" i="2"/>
  <c r="E69" i="2"/>
  <c r="F69" i="2"/>
  <c r="C71" i="2" l="1" a="1"/>
  <c r="F70" i="2"/>
  <c r="G70" i="2"/>
  <c r="E70" i="2"/>
  <c r="C72" i="2" l="1" a="1"/>
  <c r="F71" i="2"/>
  <c r="G71" i="2"/>
  <c r="E71" i="2"/>
  <c r="F72" i="2" l="1"/>
  <c r="F73" i="2" s="1"/>
  <c r="E72" i="2"/>
  <c r="E73" i="2" s="1"/>
  <c r="G72" i="2"/>
  <c r="G73" i="2" s="1"/>
  <c r="G7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tc={C16199B8-9B97-8F47-BA8B-0ECA86D8D4AC}</author>
  </authors>
  <commentList>
    <comment ref="B149" authorId="0" shapeId="0" xr:uid="{C16199B8-9B97-8F47-BA8B-0ECA86D8D4AC}">
      <text>
        <t>[Threaded comment]
Your version of Excel allows you to read this threaded comment; however, any edits to it will get removed if the file is opened in a newer version of Excel. Learn more: https://go.microsoft.com/fwlink/?linkid=870924
Comment:
    make this a line item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tc={0662C0EA-FAD9-2844-8980-65E329198156}</author>
    <author>tc={03FED62F-9644-4E4E-9F07-CE02CDA7BF46}</author>
  </authors>
  <commentList>
    <comment ref="A1" authorId="0" shapeId="0" xr:uid="{0662C0EA-FAD9-2844-8980-65E329198156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partners to this table, org in column B</t>
      </text>
    </comment>
    <comment ref="A2" authorId="1" shapeId="0" xr:uid="{03FED62F-9644-4E4E-9F07-CE02CDA7BF46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 PILLAR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<sst xmlns="http://schemas.openxmlformats.org/spreadsheetml/2006/main" count="1640" uniqueCount="205">
  <si>
    <t xml:space="preserve">Budget Summary </t>
  </si>
  <si>
    <t>A.  GENERAL INFORMATION</t>
  </si>
  <si>
    <t>Community Quarterback:</t>
  </si>
  <si>
    <t xml:space="preserve">Street Address:  </t>
  </si>
  <si>
    <t xml:space="preserve">City:  </t>
  </si>
  <si>
    <t xml:space="preserve">Point of Contact:  </t>
  </si>
  <si>
    <t xml:space="preserve">Federal Taxpayer ID:  </t>
  </si>
  <si>
    <t>B.  BUDGET SUMMARY</t>
  </si>
  <si>
    <t>Non - ENOUGH Funding</t>
  </si>
  <si>
    <t>ENOUGH Funding</t>
  </si>
  <si>
    <t>CASH CONTRIBUTION</t>
  </si>
  <si>
    <t xml:space="preserve">IN KIND </t>
  </si>
  <si>
    <t>Personnel</t>
  </si>
  <si>
    <t>Operating Expenses</t>
  </si>
  <si>
    <t>Travel</t>
  </si>
  <si>
    <t>Contractual Services</t>
  </si>
  <si>
    <t>Equipment</t>
  </si>
  <si>
    <t>Other</t>
  </si>
  <si>
    <t>Indirect Costs</t>
  </si>
  <si>
    <t xml:space="preserve">     Grand Total</t>
  </si>
  <si>
    <t>ENOUGH Grant Program</t>
  </si>
  <si>
    <t>Non-ENOUGH Funding (Cash Contribution)</t>
  </si>
  <si>
    <t>Non-ENOUGH Funding (In-Kind)</t>
  </si>
  <si>
    <t>Total</t>
  </si>
  <si>
    <t xml:space="preserve">Total Partners/Programs Funding Request </t>
  </si>
  <si>
    <t>Fiscal Year 2027</t>
  </si>
  <si>
    <t>Budget Narrative</t>
  </si>
  <si>
    <t>TOTAL Budget for Community Quarterback</t>
  </si>
  <si>
    <t>Revenue Sources for Non-ENOUGH Funds:</t>
  </si>
  <si>
    <t xml:space="preserve">TOTAL Non-ENOUGH Revenue </t>
  </si>
  <si>
    <t>Total Direct Costs</t>
  </si>
  <si>
    <t>TOTAL Budget</t>
  </si>
  <si>
    <t>Revenue Sources for Non-ENOUGH Funding:</t>
  </si>
  <si>
    <t>TOTAL Non-ENOUGH Revenue</t>
  </si>
  <si>
    <t>*If any single subcontract exceeds $50,000, modify the indirect cost base by subtracting the amount over $50,000. See budget instructions for details.</t>
  </si>
  <si>
    <t>Lead Org / Partner</t>
  </si>
  <si>
    <t>Notes</t>
  </si>
  <si>
    <t>CQ ENOUGH</t>
  </si>
  <si>
    <t>CQ Cash</t>
  </si>
  <si>
    <t>CQ In-Kind</t>
  </si>
  <si>
    <t>Partners ENOUGH</t>
  </si>
  <si>
    <t>Partners Cash</t>
  </si>
  <si>
    <t>Total All Sources</t>
  </si>
  <si>
    <t>Unassigned / Not Yet Tagged</t>
  </si>
  <si>
    <t>State:</t>
  </si>
  <si>
    <t>Phone:</t>
  </si>
  <si>
    <t>Zip:</t>
  </si>
  <si>
    <t>Qty / units / staffing</t>
  </si>
  <si>
    <t>Cost basis / rate</t>
  </si>
  <si>
    <t>Time / frequency / % charged</t>
  </si>
  <si>
    <t>Why is this needed for the grant?</t>
  </si>
  <si>
    <t>Role / title</t>
  </si>
  <si>
    <t>FTE or staff count</t>
  </si>
  <si>
    <t>Annual salary or wage basis</t>
  </si>
  <si>
    <t>% time charged to ENOUGH</t>
  </si>
  <si>
    <t>Key responsibilities / why this role is needed</t>
  </si>
  <si>
    <t>What item or service?</t>
  </si>
  <si>
    <t>Qty / units</t>
  </si>
  <si>
    <t>Unit cost / cost basis</t>
  </si>
  <si>
    <t>How often / how long?</t>
  </si>
  <si>
    <t>Why is it needed?</t>
  </si>
  <si>
    <t>Trips / people</t>
  </si>
  <si>
    <t>Cost per trip / person</t>
  </si>
  <si>
    <t>Why is travel needed?</t>
  </si>
  <si>
    <t>Scope / quantity</t>
  </si>
  <si>
    <t>Fee / rate basis</t>
  </si>
  <si>
    <t>Term / timeline</t>
  </si>
  <si>
    <t>Why is outside support needed?</t>
  </si>
  <si>
    <t>What equipment?</t>
  </si>
  <si>
    <t>Cost per unit / total</t>
  </si>
  <si>
    <t>Purchase timing</t>
  </si>
  <si>
    <t>What expense?</t>
  </si>
  <si>
    <t>Qty / basis</t>
  </si>
  <si>
    <t>Cost basis</t>
  </si>
  <si>
    <t>Timing / frequency</t>
  </si>
  <si>
    <t>Budget Modification Request Log</t>
  </si>
  <si>
    <t>Use one row per requested change. Keep the main budget above as the current approved/working budget.</t>
  </si>
  <si>
    <t>Enter the line item being changed, requested amount, reason code, and explanation. Delta updates automatically.</t>
  </si>
  <si>
    <t>Request ID</t>
  </si>
  <si>
    <t>Request Date</t>
  </si>
  <si>
    <t>Budget Line Item</t>
  </si>
  <si>
    <t>Current Amount</t>
  </si>
  <si>
    <t>Requested Amount</t>
  </si>
  <si>
    <t>Delta</t>
  </si>
  <si>
    <t>Reason Code</t>
  </si>
  <si>
    <t>Explanation of Change</t>
  </si>
  <si>
    <t>Status</t>
  </si>
  <si>
    <t xml:space="preserve">COMMUNITY QUARTERBACK - FY27 BUDGET AND REVENUE </t>
  </si>
  <si>
    <t>Partner 1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</si>
  <si>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</si>
  <si>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</si>
  <si>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</si>
  <si>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</si>
  <si>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</si>
  <si>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</si>
  <si>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</si>
  <si>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</si>
  <si>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</si>
  <si>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Partner 11</t>
  </si>
  <si>
    <t>Partner 12</t>
  </si>
  <si>
    <t>Partner 13</t>
  </si>
  <si>
    <t>Partner 14</t>
  </si>
  <si>
    <t>Partner 15</t>
  </si>
  <si>
    <t>Partner 16</t>
  </si>
  <si>
    <t>Partner 17</t>
  </si>
  <si>
    <t>Partner 18</t>
  </si>
  <si>
    <t>Cost Basis / Rate</t>
  </si>
  <si>
    <t>Why Needed</t>
  </si>
  <si>
    <t>Category</t>
  </si>
  <si>
    <t>Line Item</t>
  </si>
  <si>
    <t>ENOUGH</t>
  </si>
  <si>
    <t>Cash</t>
  </si>
  <si>
    <t>In-Kind</t>
  </si>
  <si>
    <t>Cost / Activity</t>
  </si>
  <si>
    <t>Qty / Units</t>
  </si>
  <si>
    <t>Time / Frequency</t>
  </si>
  <si>
    <t>Line ID</t>
  </si>
  <si>
    <t>Organization</t>
  </si>
  <si>
    <t>N/A</t>
  </si>
  <si>
    <t>Quarterback</t>
  </si>
  <si>
    <t>Professional Services</t>
  </si>
  <si>
    <t>Partners In-Kind</t>
  </si>
  <si>
    <t>Indirect Costs (Up to 15% of total direct costs*)</t>
  </si>
  <si>
    <t>TOTAL Revenue = ENOUGH + Non-ENOUGH Sources</t>
  </si>
  <si>
    <t>Program Name</t>
  </si>
  <si>
    <t>Pillar/RBA Result Area</t>
  </si>
  <si>
    <t>Program Name (specific, organized effort or initiative that contributes to a broader strategy</t>
  </si>
  <si>
    <t>program dropdown helper</t>
  </si>
  <si>
    <t>Primary Program</t>
  </si>
  <si>
    <t>Program Summary</t>
  </si>
  <si>
    <t>PARTNER ORGANIZATION</t>
  </si>
  <si>
    <t>Modified Total Direct Cost (MTDC) Calculation Worksheet</t>
  </si>
  <si>
    <t>Organization Name:</t>
  </si>
  <si>
    <t>Project/Grant Title:</t>
  </si>
  <si>
    <t>Budget Period:</t>
  </si>
  <si>
    <t>Preparer Name &amp; Title:</t>
  </si>
  <si>
    <t>Date Prepared:</t>
  </si>
  <si>
    <t>SECTION A — DIRECT COSTS</t>
  </si>
  <si>
    <t>Amount ($)</t>
  </si>
  <si>
    <t>1. Personnel (Salaries)</t>
  </si>
  <si>
    <t>2. Fringe Benefits</t>
  </si>
  <si>
    <t>3. Travel</t>
  </si>
  <si>
    <t>4. Equipment</t>
  </si>
  <si>
    <t>5. Supplies &amp; Materials</t>
  </si>
  <si>
    <t>6. Contractual Services (Non-subcontracts)</t>
  </si>
  <si>
    <t>7. Other Direct Costs</t>
  </si>
  <si>
    <t>Total Eligible Direct Costs (before MTDC modification)</t>
  </si>
  <si>
    <t>Total Subcontract Amount ($)</t>
  </si>
  <si>
    <t>Amount Included in MTDC (≤ $50,000)</t>
  </si>
  <si>
    <t>Amount Excluded (&gt; $50,000)</t>
  </si>
  <si>
    <t>Totals</t>
  </si>
  <si>
    <t>SECTION C — EQUIPMENT (Only under $10,000 may be included in the MTDC base.)</t>
  </si>
  <si>
    <t>Exclusion Category</t>
  </si>
  <si>
    <t>Equipment  (over $10K only)</t>
  </si>
  <si>
    <t>Capitalized Furniture, Fixtures &amp; Equipment (FF&amp;E)</t>
  </si>
  <si>
    <t>Participant Costs</t>
  </si>
  <si>
    <t>Total Exclusions</t>
  </si>
  <si>
    <t>SECTION D — COMPUTE MTDC BASE</t>
  </si>
  <si>
    <t>A. Total Eligible Direct Costs (from Section A)</t>
  </si>
  <si>
    <t>B. + MTDC-Eligible Subcontract Amounts (from Section B)</t>
  </si>
  <si>
    <t>C. – Total Exclusions (from Section C)</t>
  </si>
  <si>
    <t>Modified Total Direct Costs (MTDC)</t>
  </si>
  <si>
    <t>SECTION E — INDIRECT COST RATE &amp; TOTAL INDIRECT COSTS</t>
  </si>
  <si>
    <t>MTDC (from Section D)</t>
  </si>
  <si>
    <t>Total Allowable Indirect Costs = MTDC × Rate</t>
  </si>
  <si>
    <t>SECTION F — TOTAL PROJECT COST SUMMARY</t>
  </si>
  <si>
    <t>Total Direct Costs (Section A + full subcontract amounts)</t>
  </si>
  <si>
    <t>Total Indirect Costs (Section E)</t>
  </si>
  <si>
    <t>Grand Total Project Cost</t>
  </si>
  <si>
    <t>Notes:</t>
  </si>
  <si>
    <t>• This template reflects GOC MTDC rules with no capital expenditures,including rent, no equipment over $10,000, no participant support costs, and no scholarships/fellowships/stipends.
• Only the first $50,000 of each subcontract may be included in the MTDC base.
• If you direct-charge legal/accounting/audit costs, ensure they are project-specific and meet documentation requirements.</t>
  </si>
  <si>
    <t>Indirect Costs (Up to 15% of Total Direct Costs as calculated in 4. MTDC Calculator)</t>
  </si>
  <si>
    <t>Capacity &amp; Operations</t>
  </si>
  <si>
    <t>SECTION B — Partner SUBGRANTS (Only the first $50,000 of each subcontract may be included in the MTDC base.)</t>
  </si>
  <si>
    <t>Partner Name</t>
  </si>
  <si>
    <t>The MTDC Formula</t>
  </si>
  <si>
    <r>
      <t>Total Direct Costs</t>
    </r>
    <r>
      <rPr>
        <sz val="12"/>
        <color theme="1"/>
        <rFont val="Aptos"/>
        <family val="2"/>
      </rPr>
      <t xml:space="preserve"> minus </t>
    </r>
    <r>
      <rPr>
        <b/>
        <sz val="12"/>
        <color theme="1"/>
        <rFont val="Aptos"/>
        <family val="2"/>
      </rPr>
      <t>Exclusions</t>
    </r>
    <r>
      <rPr>
        <sz val="12"/>
        <color theme="1"/>
        <rFont val="Aptos"/>
        <family val="2"/>
      </rPr>
      <t xml:space="preserve"> = </t>
    </r>
    <r>
      <rPr>
        <b/>
        <sz val="12"/>
        <color theme="1"/>
        <rFont val="Aptos"/>
        <family val="2"/>
      </rPr>
      <t>MTDC</t>
    </r>
  </si>
  <si>
    <t>The Standard Federal Exclusions</t>
  </si>
  <si>
    <r>
      <t xml:space="preserve">If your grant is federal (or </t>
    </r>
    <r>
      <rPr>
        <b/>
        <sz val="12"/>
        <color theme="1"/>
        <rFont val="Aptos"/>
        <family val="2"/>
      </rPr>
      <t>follows federal guidelines</t>
    </r>
    <r>
      <rPr>
        <sz val="12"/>
        <color theme="1"/>
        <rFont val="Aptos"/>
        <family val="2"/>
      </rPr>
      <t xml:space="preserve">), you must </t>
    </r>
    <r>
      <rPr>
        <b/>
        <sz val="12"/>
        <color theme="1"/>
        <rFont val="Aptos"/>
        <family val="2"/>
      </rPr>
      <t>exclude</t>
    </r>
    <r>
      <rPr>
        <sz val="12"/>
        <color theme="1"/>
        <rFont val="Aptos"/>
        <family val="2"/>
      </rPr>
      <t xml:space="preserve"> certain categories from your direct costs before applying your indirect cost rate.</t>
    </r>
  </si>
  <si>
    <r>
      <t>Subawards (over $50,000):</t>
    </r>
    <r>
      <rPr>
        <sz val="12"/>
        <color theme="1"/>
        <rFont val="Aptos"/>
        <family val="2"/>
      </rPr>
      <t xml:space="preserve"> You can only apply indirect costs to the first $50,000 of each subaward. Any portion of a subaward beyond $50,000 is excluded. </t>
    </r>
    <r>
      <rPr>
        <i/>
        <sz val="12"/>
        <color theme="1"/>
        <rFont val="Aptos"/>
        <family val="2"/>
      </rPr>
      <t>(Note: This was previously $25,000 prior to Oct 2024).</t>
    </r>
  </si>
  <si>
    <r>
      <t>Equipment:</t>
    </r>
    <r>
      <rPr>
        <sz val="12"/>
        <color theme="1"/>
        <rFont val="Aptos"/>
        <family val="2"/>
      </rPr>
      <t xml:space="preserve"> Items costing $10,000 or more with a useful life of over one year. </t>
    </r>
    <r>
      <rPr>
        <i/>
        <sz val="12"/>
        <color theme="1"/>
        <rFont val="Aptos"/>
        <family val="2"/>
      </rPr>
      <t>(Note: This was previously $5,000. However, if your specific institution has a stricter internal threshold, like $5,000, you must use your institution's threshold).</t>
    </r>
  </si>
  <si>
    <r>
      <t>Participant Support Costs:</t>
    </r>
    <r>
      <rPr>
        <sz val="12"/>
        <color theme="1"/>
        <rFont val="Aptos"/>
        <family val="2"/>
      </rPr>
      <t xml:space="preserve"> Stipends, travel, and registration fees paid directly on behalf of trainees or participants (not your employees).</t>
    </r>
  </si>
  <si>
    <t>Tuition Remission, Scholarships, and Fellowships.</t>
  </si>
  <si>
    <r>
      <t>Rental Costs:</t>
    </r>
    <r>
      <rPr>
        <sz val="12"/>
        <color theme="1"/>
        <rFont val="Aptos"/>
        <family val="2"/>
      </rPr>
      <t xml:space="preserve"> Costs for renting or leasing space and equipment.</t>
    </r>
  </si>
  <si>
    <r>
      <t>Capital Expenditures:</t>
    </r>
    <r>
      <rPr>
        <sz val="12"/>
        <color theme="1"/>
        <rFont val="Aptos"/>
        <family val="2"/>
      </rPr>
      <t xml:space="preserve"> Alterations and renovations to facilities.</t>
    </r>
  </si>
  <si>
    <r>
      <t>Patient Care Charges:</t>
    </r>
    <r>
      <rPr>
        <sz val="12"/>
        <color theme="1"/>
        <rFont val="Aptos"/>
        <family val="2"/>
      </rPr>
      <t xml:space="preserve"> Routine clinical care costs.</t>
    </r>
  </si>
  <si>
    <t>Note: The Office of Management and Budget (OMB) updated the Uniform Guidance (2 CFR 200) effective October 1, 2024. The thresholds above reflect these current, updated limits</t>
  </si>
  <si>
    <t xml:space="preserve"> ENOUGH Grant Partner Name</t>
  </si>
  <si>
    <t>SECTION C — EXCLUSIONS REQUIRED BY OMB GUIDANCE</t>
  </si>
  <si>
    <t>Define program names here. New names automatically flow to the Community Quarterback and partner primary-program dropdowns, then into the Program Summary.</t>
  </si>
  <si>
    <t>Community Quarterback and partner tabs hold the budget detail; Program Summary is the final program-based output pulled from all non-header line items.</t>
  </si>
  <si>
    <t>Program Summary is a simple program-level pull of all non-header line items from Community Quarterback and partner sheets using each row's Primary Program.</t>
  </si>
  <si>
    <t>Revenue Sources for Non-ENOUGH Funds (Community Quarterback + Partners/Programs):</t>
  </si>
  <si>
    <t>TOTAL Non-ENOUGH Revenue (Community Quarterback + Partners/Programs)</t>
  </si>
  <si>
    <t>ENOUGH FUNDING REQUEST - (Community Quarterback + Partners/Programs)</t>
  </si>
  <si>
    <t>TOTAL Revenue from ENOUGH and Other Sources (Community Quarterback + Partners/Programs)</t>
  </si>
  <si>
    <t>Funding Source</t>
  </si>
  <si>
    <t>Explanation</t>
  </si>
  <si>
    <t>When / how often? Dates must fall within award period</t>
  </si>
  <si>
    <t>Who is traveling / trip type? How will the learnings be applied?</t>
  </si>
  <si>
    <t>Vendor / service info including agency name, nature of the service provided, and amount of time to be devoted to the project</t>
  </si>
  <si>
    <t>Equipment over $10,000 per piece</t>
  </si>
  <si>
    <t>Rent or Lease Costs</t>
  </si>
  <si>
    <t>Program Setup</t>
  </si>
  <si>
    <r>
      <t>Fiscal Year 202</t>
    </r>
    <r>
      <rPr>
        <sz val="14"/>
        <color rgb="FFFFFFFF"/>
        <rFont val="Calibri"/>
        <family val="2"/>
      </rPr>
      <t xml:space="preserve">7 </t>
    </r>
    <r>
      <rPr>
        <b/>
        <sz val="14"/>
        <color rgb="FFFFFFFF"/>
        <rFont val="Calibri"/>
        <family val="2"/>
      </rPr>
      <t>ENOUGH Grant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</si>
</sst>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64" x14ac:knownFonts="1">
    <font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Arial"/>
      <family val="2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44546A"/>
      <name val="Calibri"/>
      <family val="2"/>
      <scheme val="minor"/>
    </font>
    <font>
      <b/>
      <sz val="11"/>
      <color rgb="FFFFFFFF"/>
      <name val="Arial"/>
      <family val="2"/>
    </font>
    <font>
      <b/>
      <i/>
      <sz val="11"/>
      <color rgb="FF44546A"/>
      <name val="Calibri"/>
      <family val="2"/>
    </font>
    <font>
      <i/>
      <sz val="12"/>
      <color rgb="FF44546A"/>
      <name val="Arial"/>
      <family val="2"/>
    </font>
    <font>
      <i/>
      <sz val="10"/>
      <color rgb="FF44546A"/>
      <name val="Arial"/>
      <family val="2"/>
    </font>
    <font>
      <i/>
      <sz val="11"/>
      <color rgb="FF44546A"/>
      <name val="Calibri"/>
      <family val="2"/>
    </font>
    <font>
      <sz val="11"/>
      <color rgb="FF222222"/>
      <name val="Calibri"/>
      <family val="2"/>
    </font>
    <font>
      <i/>
      <sz val="11"/>
      <color rgb="FF44546A"/>
      <name val="Arial"/>
      <family val="2"/>
    </font>
    <font>
      <sz val="12"/>
      <color rgb="FF222222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222222"/>
      <name val="Calibri"/>
      <family val="2"/>
    </font>
    <font>
      <sz val="11"/>
      <color rgb="FF000000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C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rgb="FF444444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i/>
      <sz val="12"/>
      <color theme="1"/>
      <name val="Aptos"/>
      <family val="2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4"/>
      <color rgb="FFFFFFFF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1D233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E1F2"/>
        <bgColor rgb="FFF2F2F2"/>
      </patternFill>
    </fill>
    <fill>
      <patternFill patternType="solid">
        <fgColor rgb="FFEDEDED"/>
        <bgColor rgb="FFE8F5E9"/>
      </patternFill>
    </fill>
    <fill>
      <patternFill patternType="solid">
        <fgColor rgb="FFD9E1F2"/>
        <bgColor rgb="FFE8F5E9"/>
      </patternFill>
    </fill>
    <fill>
      <patternFill patternType="solid">
        <fgColor rgb="FFFFF2CC"/>
        <bgColor rgb="FFE8F5E9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B7B7B7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B7B7B7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medium">
        <color rgb="FF1D2330"/>
      </top>
      <bottom/>
      <diagonal/>
    </border>
    <border>
      <left/>
      <right/>
      <top/>
      <bottom style="medium">
        <color rgb="FF1D2330"/>
      </bottom>
      <diagonal/>
    </border>
    <border>
      <left style="medium">
        <color rgb="FF1D2330"/>
      </left>
      <right/>
      <top style="medium">
        <color rgb="FF1D2330"/>
      </top>
      <bottom/>
      <diagonal/>
    </border>
    <border>
      <left style="medium">
        <color rgb="FF1D2330"/>
      </left>
      <right/>
      <top/>
      <bottom style="medium">
        <color rgb="FF1D2330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medium">
        <color rgb="FF1D233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medium">
        <color rgb="FF1D233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BFBFBF"/>
      </top>
      <bottom style="thin">
        <color rgb="FFBFBFBF"/>
      </bottom>
      <diagonal/>
    </border>
    <border>
      <left/>
      <right style="thin">
        <color rgb="FFD9D9D9"/>
      </right>
      <top/>
      <bottom style="thin">
        <color rgb="FFB7B7B7"/>
      </bottom>
      <diagonal/>
    </border>
    <border>
      <left style="thin">
        <color rgb="FFD9D9D9"/>
      </left>
      <right style="thin">
        <color rgb="FFD9D9D9"/>
      </right>
      <top/>
      <bottom style="thin">
        <color rgb="FFB7B7B7"/>
      </bottom>
      <diagonal/>
    </border>
    <border>
      <left style="thin">
        <color rgb="FFD9D9D9"/>
      </left>
      <right/>
      <top/>
      <bottom style="thin">
        <color rgb="FFB7B7B7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48" fillId="0" borderId="0" applyFont="0" applyFill="0" applyBorder="0" applyAlignment="0" applyProtection="0"/>
    <xf numFmtId="9" fontId="60" fillId="0" borderId="0" applyFont="0" applyFill="0" applyBorder="0" applyAlignment="0" applyProtection="0"/>
  </cellStyleXfs>
  <cellXfs count="405">
    <xf numFmtId="0" fontId="0" fillId="0" borderId="0" xfId="0"/>
    <xf numFmtId="0" fontId="3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40" fontId="10" fillId="0" borderId="0" xfId="0" applyNumberFormat="1" applyFont="1" applyAlignment="1">
      <alignment horizontal="right" wrapText="1"/>
    </xf>
    <xf numFmtId="7" fontId="10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9" borderId="4" xfId="0" applyFont="1" applyFill="1" applyBorder="1" applyAlignment="1">
      <alignment horizontal="left" vertical="top" wrapText="1"/>
    </xf>
    <xf numFmtId="6" fontId="42" fillId="9" borderId="1" xfId="0" applyNumberFormat="1" applyFont="1" applyFill="1" applyBorder="1" applyAlignment="1">
      <alignment horizontal="right"/>
    </xf>
    <xf numFmtId="40" fontId="0" fillId="0" borderId="0" xfId="0" applyNumberFormat="1"/>
    <xf numFmtId="6" fontId="0" fillId="0" borderId="0" xfId="0" applyNumberFormat="1"/>
    <xf numFmtId="9" fontId="0" fillId="0" borderId="0" xfId="0" applyNumberFormat="1"/>
    <xf numFmtId="164" fontId="42" fillId="9" borderId="1" xfId="0" applyNumberFormat="1" applyFont="1" applyFill="1" applyBorder="1" applyAlignment="1">
      <alignment horizontal="right"/>
    </xf>
    <xf numFmtId="164" fontId="42" fillId="9" borderId="23" xfId="0" applyNumberFormat="1" applyFont="1" applyFill="1" applyBorder="1" applyAlignment="1">
      <alignment horizontal="right"/>
    </xf>
    <xf numFmtId="164" fontId="42" fillId="9" borderId="27" xfId="0" applyNumberFormat="1" applyFont="1" applyFill="1" applyBorder="1" applyAlignment="1">
      <alignment horizontal="right"/>
    </xf>
    <xf numFmtId="0" fontId="1" fillId="0" borderId="0" xfId="0" applyFont="1"/>
    <xf numFmtId="0" fontId="0" fillId="11" borderId="0" xfId="0" applyFill="1"/>
    <xf numFmtId="1" fontId="42" fillId="9" borderId="1" xfId="0" applyNumberFormat="1" applyFont="1" applyFill="1" applyBorder="1" applyAlignment="1">
      <alignment horizontal="right"/>
    </xf>
    <xf numFmtId="0" fontId="10" fillId="6" borderId="4" xfId="0" applyFont="1" applyFill="1" applyBorder="1" applyAlignment="1" applyProtection="1">
      <alignment wrapText="1"/>
      <protection locked="0"/>
    </xf>
    <xf numFmtId="40" fontId="10" fillId="6" borderId="4" xfId="0" applyNumberFormat="1" applyFont="1" applyFill="1" applyBorder="1" applyAlignment="1" applyProtection="1">
      <alignment horizontal="right" wrapText="1"/>
      <protection locked="0"/>
    </xf>
    <xf numFmtId="0" fontId="20" fillId="6" borderId="5" xfId="0" applyFont="1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20" fillId="6" borderId="13" xfId="0" applyFont="1" applyFill="1" applyBorder="1" applyAlignment="1" applyProtection="1">
      <alignment wrapText="1"/>
      <protection locked="0"/>
    </xf>
    <xf numFmtId="0" fontId="20" fillId="6" borderId="4" xfId="0" applyFont="1" applyFill="1" applyBorder="1" applyAlignment="1" applyProtection="1">
      <alignment wrapText="1"/>
      <protection locked="0"/>
    </xf>
    <xf numFmtId="0" fontId="22" fillId="5" borderId="4" xfId="0" applyFont="1" applyFill="1" applyBorder="1" applyAlignment="1">
      <alignment vertical="top" wrapText="1"/>
    </xf>
    <xf numFmtId="0" fontId="29" fillId="8" borderId="4" xfId="0" applyFont="1" applyFill="1" applyBorder="1" applyAlignment="1">
      <alignment vertical="top" wrapText="1"/>
    </xf>
    <xf numFmtId="0" fontId="24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top" wrapText="1"/>
    </xf>
    <xf numFmtId="0" fontId="21" fillId="3" borderId="4" xfId="0" applyFont="1" applyFill="1" applyBorder="1" applyAlignment="1">
      <alignment vertical="top" wrapText="1"/>
    </xf>
    <xf numFmtId="0" fontId="8" fillId="7" borderId="4" xfId="0" applyFont="1" applyFill="1" applyBorder="1" applyAlignment="1">
      <alignment horizontal="left" wrapText="1"/>
    </xf>
    <xf numFmtId="40" fontId="8" fillId="7" borderId="4" xfId="0" applyNumberFormat="1" applyFont="1" applyFill="1" applyBorder="1" applyAlignment="1">
      <alignment horizontal="right" wrapText="1"/>
    </xf>
    <xf numFmtId="6" fontId="9" fillId="7" borderId="4" xfId="0" applyNumberFormat="1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left" vertical="top" wrapText="1"/>
    </xf>
    <xf numFmtId="0" fontId="25" fillId="3" borderId="4" xfId="0" applyFont="1" applyFill="1" applyBorder="1" applyAlignment="1">
      <alignment vertical="top" wrapText="1"/>
    </xf>
    <xf numFmtId="6" fontId="10" fillId="7" borderId="4" xfId="0" applyNumberFormat="1" applyFont="1" applyFill="1" applyBorder="1" applyAlignment="1">
      <alignment horizontal="right" wrapText="1"/>
    </xf>
    <xf numFmtId="0" fontId="21" fillId="3" borderId="0" xfId="0" applyFont="1" applyFill="1" applyAlignment="1">
      <alignment wrapText="1"/>
    </xf>
    <xf numFmtId="6" fontId="55" fillId="7" borderId="0" xfId="0" applyNumberFormat="1" applyFont="1" applyFill="1" applyAlignment="1">
      <alignment horizontal="right" wrapText="1"/>
    </xf>
    <xf numFmtId="0" fontId="8" fillId="7" borderId="4" xfId="0" applyFont="1" applyFill="1" applyBorder="1" applyAlignment="1">
      <alignment wrapText="1"/>
    </xf>
    <xf numFmtId="6" fontId="8" fillId="7" borderId="4" xfId="0" applyNumberFormat="1" applyFont="1" applyFill="1" applyBorder="1" applyAlignment="1">
      <alignment horizontal="right" wrapText="1"/>
    </xf>
    <xf numFmtId="164" fontId="9" fillId="7" borderId="4" xfId="0" applyNumberFormat="1" applyFont="1" applyFill="1" applyBorder="1" applyAlignment="1">
      <alignment horizontal="right" wrapText="1"/>
    </xf>
    <xf numFmtId="6" fontId="9" fillId="14" borderId="4" xfId="0" applyNumberFormat="1" applyFont="1" applyFill="1" applyBorder="1" applyAlignment="1">
      <alignment horizontal="right" wrapText="1"/>
    </xf>
    <xf numFmtId="6" fontId="9" fillId="13" borderId="4" xfId="0" applyNumberFormat="1" applyFont="1" applyFill="1" applyBorder="1" applyAlignment="1">
      <alignment horizontal="right" wrapText="1"/>
    </xf>
    <xf numFmtId="5" fontId="9" fillId="7" borderId="4" xfId="0" applyNumberFormat="1" applyFont="1" applyFill="1" applyBorder="1" applyAlignment="1">
      <alignment horizontal="right" wrapText="1"/>
    </xf>
    <xf numFmtId="5" fontId="10" fillId="9" borderId="4" xfId="0" applyNumberFormat="1" applyFont="1" applyFill="1" applyBorder="1" applyAlignment="1">
      <alignment horizontal="right" wrapText="1"/>
    </xf>
    <xf numFmtId="0" fontId="3" fillId="9" borderId="4" xfId="0" applyFont="1" applyFill="1" applyBorder="1" applyAlignment="1">
      <alignment horizontal="left" vertical="top" wrapText="1"/>
    </xf>
    <xf numFmtId="37" fontId="10" fillId="9" borderId="4" xfId="0" applyNumberFormat="1" applyFont="1" applyFill="1" applyBorder="1" applyAlignment="1">
      <alignment horizontal="right" wrapText="1"/>
    </xf>
    <xf numFmtId="0" fontId="24" fillId="6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32" fillId="8" borderId="4" xfId="0" applyFont="1" applyFill="1" applyBorder="1"/>
    <xf numFmtId="0" fontId="33" fillId="8" borderId="4" xfId="0" applyFont="1" applyFill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3" fillId="6" borderId="4" xfId="0" applyFont="1" applyFill="1" applyBorder="1" applyAlignment="1" applyProtection="1">
      <alignment horizontal="left" vertical="top" wrapText="1"/>
      <protection locked="0"/>
    </xf>
    <xf numFmtId="0" fontId="20" fillId="6" borderId="4" xfId="0" applyFont="1" applyFill="1" applyBorder="1" applyAlignment="1" applyProtection="1">
      <alignment vertical="top" wrapText="1"/>
      <protection locked="0"/>
    </xf>
    <xf numFmtId="164" fontId="8" fillId="6" borderId="4" xfId="0" applyNumberFormat="1" applyFont="1" applyFill="1" applyBorder="1" applyAlignment="1" applyProtection="1">
      <alignment horizontal="right" wrapText="1"/>
      <protection locked="0"/>
    </xf>
    <xf numFmtId="44" fontId="10" fillId="6" borderId="4" xfId="1" applyFont="1" applyFill="1" applyBorder="1" applyAlignment="1" applyProtection="1">
      <alignment horizontal="right" wrapText="1"/>
      <protection locked="0"/>
    </xf>
    <xf numFmtId="0" fontId="15" fillId="6" borderId="4" xfId="0" applyFont="1" applyFill="1" applyBorder="1" applyAlignment="1" applyProtection="1">
      <alignment vertical="top" wrapText="1"/>
      <protection locked="0"/>
    </xf>
    <xf numFmtId="0" fontId="12" fillId="6" borderId="4" xfId="0" applyFont="1" applyFill="1" applyBorder="1" applyAlignment="1" applyProtection="1">
      <alignment vertical="top" wrapText="1"/>
      <protection locked="0"/>
    </xf>
    <xf numFmtId="0" fontId="12" fillId="6" borderId="3" xfId="0" applyFont="1" applyFill="1" applyBorder="1" applyAlignment="1" applyProtection="1">
      <alignment vertical="top" wrapText="1"/>
      <protection locked="0"/>
    </xf>
    <xf numFmtId="0" fontId="15" fillId="6" borderId="4" xfId="0" applyFont="1" applyFill="1" applyBorder="1" applyAlignment="1" applyProtection="1">
      <alignment horizontal="left" vertical="top" wrapText="1"/>
      <protection locked="0"/>
    </xf>
    <xf numFmtId="0" fontId="10" fillId="6" borderId="4" xfId="0" applyFont="1" applyFill="1" applyBorder="1" applyAlignment="1" applyProtection="1">
      <alignment horizontal="left" vertical="top" wrapText="1"/>
      <protection locked="0"/>
    </xf>
    <xf numFmtId="0" fontId="38" fillId="6" borderId="4" xfId="0" applyFont="1" applyFill="1" applyBorder="1" applyAlignment="1" applyProtection="1">
      <alignment horizontal="left" vertical="top" wrapText="1"/>
      <protection locked="0"/>
    </xf>
    <xf numFmtId="0" fontId="39" fillId="6" borderId="3" xfId="0" applyFont="1" applyFill="1" applyBorder="1" applyAlignment="1" applyProtection="1">
      <alignment vertical="top" wrapText="1"/>
      <protection locked="0"/>
    </xf>
    <xf numFmtId="0" fontId="10" fillId="6" borderId="4" xfId="0" applyFont="1" applyFill="1" applyBorder="1" applyAlignment="1" applyProtection="1">
      <alignment vertical="top" wrapText="1"/>
      <protection locked="0"/>
    </xf>
    <xf numFmtId="0" fontId="4" fillId="6" borderId="3" xfId="0" applyFont="1" applyFill="1" applyBorder="1" applyAlignment="1" applyProtection="1">
      <alignment vertical="top" wrapText="1"/>
      <protection locked="0"/>
    </xf>
    <xf numFmtId="0" fontId="14" fillId="6" borderId="4" xfId="0" applyFont="1" applyFill="1" applyBorder="1" applyAlignment="1" applyProtection="1">
      <alignment horizontal="left" vertical="top" wrapText="1"/>
      <protection locked="0"/>
    </xf>
    <xf numFmtId="14" fontId="18" fillId="6" borderId="4" xfId="0" applyNumberFormat="1" applyFont="1" applyFill="1" applyBorder="1" applyAlignment="1" applyProtection="1">
      <alignment horizontal="right" wrapText="1"/>
      <protection locked="0"/>
    </xf>
    <xf numFmtId="0" fontId="18" fillId="6" borderId="4" xfId="0" applyFont="1" applyFill="1" applyBorder="1" applyAlignment="1" applyProtection="1">
      <alignment horizontal="right" wrapText="1"/>
      <protection locked="0"/>
    </xf>
    <xf numFmtId="6" fontId="10" fillId="6" borderId="4" xfId="0" applyNumberFormat="1" applyFont="1" applyFill="1" applyBorder="1" applyAlignment="1" applyProtection="1">
      <alignment horizontal="right" vertical="top" wrapText="1"/>
      <protection locked="0"/>
    </xf>
    <xf numFmtId="0" fontId="22" fillId="5" borderId="16" xfId="0" applyFont="1" applyFill="1" applyBorder="1" applyAlignment="1">
      <alignment horizontal="left"/>
    </xf>
    <xf numFmtId="0" fontId="22" fillId="5" borderId="14" xfId="0" applyFont="1" applyFill="1" applyBorder="1" applyAlignment="1">
      <alignment horizontal="left"/>
    </xf>
    <xf numFmtId="164" fontId="22" fillId="5" borderId="21" xfId="0" applyNumberFormat="1" applyFont="1" applyFill="1" applyBorder="1" applyAlignment="1">
      <alignment horizontal="right"/>
    </xf>
    <xf numFmtId="6" fontId="22" fillId="5" borderId="20" xfId="0" applyNumberFormat="1" applyFont="1" applyFill="1" applyBorder="1" applyAlignment="1">
      <alignment horizontal="right"/>
    </xf>
    <xf numFmtId="164" fontId="22" fillId="5" borderId="20" xfId="0" applyNumberFormat="1" applyFont="1" applyFill="1" applyBorder="1" applyAlignment="1">
      <alignment horizontal="right"/>
    </xf>
    <xf numFmtId="164" fontId="22" fillId="5" borderId="25" xfId="0" applyNumberFormat="1" applyFont="1" applyFill="1" applyBorder="1" applyAlignment="1">
      <alignment horizontal="right"/>
    </xf>
    <xf numFmtId="0" fontId="22" fillId="5" borderId="0" xfId="0" applyFont="1" applyFill="1"/>
    <xf numFmtId="0" fontId="46" fillId="10" borderId="17" xfId="0" applyFont="1" applyFill="1" applyBorder="1" applyAlignment="1">
      <alignment horizontal="left" wrapText="1"/>
    </xf>
    <xf numFmtId="0" fontId="46" fillId="10" borderId="15" xfId="0" applyFont="1" applyFill="1" applyBorder="1" applyAlignment="1">
      <alignment horizontal="left" wrapText="1"/>
    </xf>
    <xf numFmtId="0" fontId="43" fillId="10" borderId="15" xfId="0" applyFont="1" applyFill="1" applyBorder="1" applyAlignment="1">
      <alignment horizontal="left" wrapText="1"/>
    </xf>
    <xf numFmtId="164" fontId="44" fillId="10" borderId="22" xfId="0" applyNumberFormat="1" applyFont="1" applyFill="1" applyBorder="1" applyAlignment="1">
      <alignment horizontal="right" wrapText="1"/>
    </xf>
    <xf numFmtId="6" fontId="44" fillId="10" borderId="15" xfId="0" applyNumberFormat="1" applyFont="1" applyFill="1" applyBorder="1" applyAlignment="1">
      <alignment horizontal="right" wrapText="1"/>
    </xf>
    <xf numFmtId="164" fontId="44" fillId="10" borderId="15" xfId="0" applyNumberFormat="1" applyFont="1" applyFill="1" applyBorder="1" applyAlignment="1">
      <alignment horizontal="right" wrapText="1"/>
    </xf>
    <xf numFmtId="164" fontId="44" fillId="10" borderId="26" xfId="0" applyNumberFormat="1" applyFont="1" applyFill="1" applyBorder="1" applyAlignment="1">
      <alignment horizontal="right" wrapText="1"/>
    </xf>
    <xf numFmtId="0" fontId="45" fillId="10" borderId="0" xfId="0" applyFont="1" applyFill="1" applyAlignment="1">
      <alignment wrapText="1"/>
    </xf>
    <xf numFmtId="0" fontId="28" fillId="4" borderId="19" xfId="0" applyFont="1" applyFill="1" applyBorder="1" applyAlignment="1">
      <alignment horizontal="center"/>
    </xf>
    <xf numFmtId="0" fontId="28" fillId="4" borderId="18" xfId="0" applyFont="1" applyFill="1" applyBorder="1" applyAlignment="1">
      <alignment horizontal="center"/>
    </xf>
    <xf numFmtId="1" fontId="28" fillId="4" borderId="24" xfId="0" applyNumberFormat="1" applyFont="1" applyFill="1" applyBorder="1" applyAlignment="1">
      <alignment horizontal="right"/>
    </xf>
    <xf numFmtId="6" fontId="28" fillId="4" borderId="18" xfId="0" applyNumberFormat="1" applyFont="1" applyFill="1" applyBorder="1" applyAlignment="1">
      <alignment horizontal="right"/>
    </xf>
    <xf numFmtId="164" fontId="28" fillId="4" borderId="18" xfId="0" applyNumberFormat="1" applyFont="1" applyFill="1" applyBorder="1" applyAlignment="1">
      <alignment horizontal="right"/>
    </xf>
    <xf numFmtId="164" fontId="28" fillId="4" borderId="28" xfId="0" applyNumberFormat="1" applyFont="1" applyFill="1" applyBorder="1" applyAlignment="1">
      <alignment horizontal="right"/>
    </xf>
    <xf numFmtId="0" fontId="21" fillId="4" borderId="0" xfId="0" applyFont="1" applyFill="1"/>
    <xf numFmtId="164" fontId="28" fillId="4" borderId="1" xfId="0" applyNumberFormat="1" applyFont="1" applyFill="1" applyBorder="1" applyAlignment="1">
      <alignment horizontal="right"/>
    </xf>
    <xf numFmtId="1" fontId="42" fillId="11" borderId="23" xfId="0" applyNumberFormat="1" applyFont="1" applyFill="1" applyBorder="1" applyAlignment="1">
      <alignment horizontal="right"/>
    </xf>
    <xf numFmtId="1" fontId="42" fillId="11" borderId="1" xfId="0" applyNumberFormat="1" applyFont="1" applyFill="1" applyBorder="1" applyAlignment="1">
      <alignment horizontal="right"/>
    </xf>
    <xf numFmtId="6" fontId="42" fillId="11" borderId="1" xfId="0" applyNumberFormat="1" applyFont="1" applyFill="1" applyBorder="1" applyAlignment="1">
      <alignment horizontal="right"/>
    </xf>
    <xf numFmtId="164" fontId="42" fillId="11" borderId="1" xfId="0" applyNumberFormat="1" applyFont="1" applyFill="1" applyBorder="1" applyAlignment="1">
      <alignment horizontal="right"/>
    </xf>
    <xf numFmtId="164" fontId="42" fillId="11" borderId="27" xfId="0" applyNumberFormat="1" applyFont="1" applyFill="1" applyBorder="1" applyAlignment="1">
      <alignment horizontal="right"/>
    </xf>
    <xf numFmtId="1" fontId="42" fillId="9" borderId="23" xfId="0" applyNumberFormat="1" applyFont="1" applyFill="1" applyBorder="1" applyAlignment="1">
      <alignment horizontal="right"/>
    </xf>
    <xf numFmtId="0" fontId="59" fillId="6" borderId="4" xfId="0" applyFont="1" applyFill="1" applyBorder="1" applyAlignment="1" applyProtection="1">
      <alignment wrapText="1"/>
      <protection locked="0"/>
    </xf>
    <xf numFmtId="0" fontId="29" fillId="8" borderId="4" xfId="0" applyFont="1" applyFill="1" applyBorder="1" applyAlignment="1">
      <alignment wrapText="1"/>
    </xf>
    <xf numFmtId="0" fontId="22" fillId="5" borderId="4" xfId="0" applyFont="1" applyFill="1" applyBorder="1" applyAlignment="1">
      <alignment horizontal="left" wrapText="1"/>
    </xf>
    <xf numFmtId="0" fontId="23" fillId="5" borderId="4" xfId="0" applyFont="1" applyFill="1" applyBorder="1" applyAlignment="1">
      <alignment horizontal="left" wrapText="1"/>
    </xf>
    <xf numFmtId="0" fontId="29" fillId="10" borderId="4" xfId="0" applyFont="1" applyFill="1" applyBorder="1" applyAlignment="1">
      <alignment wrapText="1"/>
    </xf>
    <xf numFmtId="0" fontId="29" fillId="10" borderId="7" xfId="0" applyFont="1" applyFill="1" applyBorder="1" applyAlignment="1">
      <alignment wrapText="1"/>
    </xf>
    <xf numFmtId="0" fontId="29" fillId="8" borderId="7" xfId="0" applyFont="1" applyFill="1" applyBorder="1" applyAlignment="1">
      <alignment wrapText="1"/>
    </xf>
    <xf numFmtId="0" fontId="47" fillId="3" borderId="29" xfId="0" applyFont="1" applyFill="1" applyBorder="1" applyAlignment="1">
      <alignment horizontal="center" wrapText="1"/>
    </xf>
    <xf numFmtId="0" fontId="47" fillId="3" borderId="30" xfId="0" applyFont="1" applyFill="1" applyBorder="1" applyAlignment="1">
      <alignment horizontal="center" wrapText="1"/>
    </xf>
    <xf numFmtId="0" fontId="47" fillId="3" borderId="31" xfId="0" applyFont="1" applyFill="1" applyBorder="1" applyAlignment="1">
      <alignment horizontal="center" wrapText="1"/>
    </xf>
    <xf numFmtId="0" fontId="47" fillId="3" borderId="6" xfId="0" applyFont="1" applyFill="1" applyBorder="1" applyAlignment="1">
      <alignment horizontal="right" wrapText="1"/>
    </xf>
    <xf numFmtId="0" fontId="47" fillId="3" borderId="9" xfId="0" applyFont="1" applyFill="1" applyBorder="1" applyAlignment="1">
      <alignment horizontal="right" wrapText="1"/>
    </xf>
    <xf numFmtId="0" fontId="20" fillId="11" borderId="5" xfId="0" applyFont="1" applyFill="1" applyBorder="1" applyAlignment="1">
      <alignment wrapText="1"/>
    </xf>
    <xf numFmtId="0" fontId="20" fillId="11" borderId="13" xfId="0" applyFont="1" applyFill="1" applyBorder="1" applyAlignment="1">
      <alignment wrapText="1"/>
    </xf>
    <xf numFmtId="0" fontId="20" fillId="11" borderId="8" xfId="0" applyFont="1" applyFill="1" applyBorder="1" applyAlignment="1">
      <alignment wrapText="1"/>
    </xf>
    <xf numFmtId="0" fontId="0" fillId="11" borderId="11" xfId="0" applyFill="1" applyBorder="1" applyAlignment="1">
      <alignment wrapText="1"/>
    </xf>
    <xf numFmtId="6" fontId="0" fillId="7" borderId="8" xfId="0" applyNumberFormat="1" applyFill="1" applyBorder="1" applyAlignment="1">
      <alignment horizontal="right" wrapText="1"/>
    </xf>
    <xf numFmtId="0" fontId="0" fillId="7" borderId="0" xfId="0" applyFill="1"/>
    <xf numFmtId="0" fontId="21" fillId="7" borderId="4" xfId="0" applyFont="1" applyFill="1" applyBorder="1" applyAlignment="1">
      <alignment wrapText="1"/>
    </xf>
    <xf numFmtId="0" fontId="26" fillId="5" borderId="4" xfId="0" applyFont="1" applyFill="1" applyBorder="1" applyAlignment="1">
      <alignment horizontal="left"/>
    </xf>
    <xf numFmtId="0" fontId="26" fillId="5" borderId="4" xfId="0" applyFont="1" applyFill="1" applyBorder="1" applyAlignment="1">
      <alignment horizontal="right" wrapText="1"/>
    </xf>
    <xf numFmtId="0" fontId="26" fillId="5" borderId="4" xfId="0" applyFont="1" applyFill="1" applyBorder="1" applyAlignment="1">
      <alignment horizontal="left" vertical="top" wrapText="1"/>
    </xf>
    <xf numFmtId="0" fontId="34" fillId="8" borderId="4" xfId="0" applyFont="1" applyFill="1" applyBorder="1" applyAlignment="1">
      <alignment horizontal="left"/>
    </xf>
    <xf numFmtId="0" fontId="34" fillId="8" borderId="4" xfId="0" applyFont="1" applyFill="1" applyBorder="1" applyAlignment="1">
      <alignment horizontal="right" wrapText="1"/>
    </xf>
    <xf numFmtId="0" fontId="31" fillId="8" borderId="4" xfId="0" applyFont="1" applyFill="1" applyBorder="1" applyAlignment="1">
      <alignment horizontal="right" wrapText="1"/>
    </xf>
    <xf numFmtId="0" fontId="31" fillId="8" borderId="4" xfId="0" applyFont="1" applyFill="1" applyBorder="1" applyAlignment="1">
      <alignment horizontal="left" vertical="top" wrapText="1"/>
    </xf>
    <xf numFmtId="0" fontId="35" fillId="7" borderId="4" xfId="0" applyFont="1" applyFill="1" applyBorder="1" applyAlignment="1">
      <alignment horizontal="left"/>
    </xf>
    <xf numFmtId="0" fontId="35" fillId="9" borderId="4" xfId="0" applyFont="1" applyFill="1" applyBorder="1" applyAlignment="1">
      <alignment horizontal="right" wrapText="1"/>
    </xf>
    <xf numFmtId="0" fontId="35" fillId="9" borderId="4" xfId="0" applyFont="1" applyFill="1" applyBorder="1" applyAlignment="1">
      <alignment vertical="top" wrapText="1"/>
    </xf>
    <xf numFmtId="0" fontId="17" fillId="3" borderId="6" xfId="0" applyFont="1" applyFill="1" applyBorder="1" applyAlignment="1">
      <alignment horizontal="right" vertical="center" wrapText="1"/>
    </xf>
    <xf numFmtId="1" fontId="17" fillId="3" borderId="10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horizontal="center" vertical="top" wrapText="1"/>
    </xf>
    <xf numFmtId="0" fontId="17" fillId="3" borderId="12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vertical="top" wrapText="1"/>
    </xf>
    <xf numFmtId="1" fontId="12" fillId="7" borderId="3" xfId="0" applyNumberFormat="1" applyFont="1" applyFill="1" applyBorder="1" applyAlignment="1">
      <alignment vertical="top" wrapText="1"/>
    </xf>
    <xf numFmtId="1" fontId="13" fillId="3" borderId="3" xfId="0" applyNumberFormat="1" applyFont="1" applyFill="1" applyBorder="1" applyAlignment="1">
      <alignment vertical="top" wrapText="1"/>
    </xf>
    <xf numFmtId="0" fontId="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vertical="top" wrapText="1"/>
    </xf>
    <xf numFmtId="0" fontId="13" fillId="3" borderId="5" xfId="0" applyFont="1" applyFill="1" applyBorder="1" applyAlignment="1">
      <alignment vertical="top" wrapText="1"/>
    </xf>
    <xf numFmtId="0" fontId="0" fillId="7" borderId="0" xfId="0" applyFill="1" applyAlignment="1">
      <alignment wrapText="1"/>
    </xf>
    <xf numFmtId="1" fontId="39" fillId="7" borderId="3" xfId="0" applyNumberFormat="1" applyFont="1" applyFill="1" applyBorder="1" applyAlignment="1">
      <alignment vertical="top" wrapText="1"/>
    </xf>
    <xf numFmtId="1" fontId="4" fillId="7" borderId="3" xfId="0" applyNumberFormat="1" applyFont="1" applyFill="1" applyBorder="1" applyAlignment="1">
      <alignment vertical="top" wrapText="1"/>
    </xf>
    <xf numFmtId="1" fontId="12" fillId="7" borderId="1" xfId="0" applyNumberFormat="1" applyFont="1" applyFill="1" applyBorder="1" applyAlignment="1">
      <alignment vertical="top" wrapText="1"/>
    </xf>
    <xf numFmtId="0" fontId="10" fillId="6" borderId="7" xfId="0" applyFont="1" applyFill="1" applyBorder="1" applyAlignment="1">
      <alignment wrapText="1"/>
    </xf>
    <xf numFmtId="6" fontId="9" fillId="7" borderId="7" xfId="0" applyNumberFormat="1" applyFont="1" applyFill="1" applyBorder="1" applyAlignment="1">
      <alignment horizontal="right" wrapText="1"/>
    </xf>
    <xf numFmtId="0" fontId="8" fillId="6" borderId="4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vertical="top" wrapText="1"/>
    </xf>
    <xf numFmtId="1" fontId="50" fillId="3" borderId="1" xfId="0" applyNumberFormat="1" applyFont="1" applyFill="1" applyBorder="1" applyAlignment="1">
      <alignment vertical="top" wrapText="1"/>
    </xf>
    <xf numFmtId="0" fontId="8" fillId="7" borderId="8" xfId="0" applyFont="1" applyFill="1" applyBorder="1" applyAlignment="1">
      <alignment wrapText="1"/>
    </xf>
    <xf numFmtId="0" fontId="20" fillId="9" borderId="0" xfId="0" applyFont="1" applyFill="1"/>
    <xf numFmtId="0" fontId="0" fillId="3" borderId="1" xfId="0" applyFill="1" applyBorder="1"/>
    <xf numFmtId="0" fontId="8" fillId="3" borderId="8" xfId="0" applyFont="1" applyFill="1" applyBorder="1" applyAlignment="1">
      <alignment wrapText="1"/>
    </xf>
    <xf numFmtId="6" fontId="9" fillId="7" borderId="8" xfId="0" applyNumberFormat="1" applyFont="1" applyFill="1" applyBorder="1" applyAlignment="1">
      <alignment horizontal="right" wrapText="1"/>
    </xf>
    <xf numFmtId="0" fontId="51" fillId="3" borderId="5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left" vertical="top" wrapText="1"/>
    </xf>
    <xf numFmtId="0" fontId="50" fillId="9" borderId="4" xfId="0" applyFont="1" applyFill="1" applyBorder="1" applyAlignment="1">
      <alignment vertical="top" wrapText="1"/>
    </xf>
    <xf numFmtId="0" fontId="12" fillId="9" borderId="4" xfId="0" applyFont="1" applyFill="1" applyBorder="1" applyAlignment="1">
      <alignment vertical="top" wrapText="1"/>
    </xf>
    <xf numFmtId="40" fontId="17" fillId="9" borderId="34" xfId="0" applyNumberFormat="1" applyFont="1" applyFill="1" applyBorder="1" applyAlignment="1">
      <alignment horizontal="right" wrapText="1"/>
    </xf>
    <xf numFmtId="6" fontId="17" fillId="9" borderId="34" xfId="0" applyNumberFormat="1" applyFont="1" applyFill="1" applyBorder="1" applyAlignment="1">
      <alignment horizontal="right" wrapText="1"/>
    </xf>
    <xf numFmtId="5" fontId="8" fillId="3" borderId="8" xfId="0" applyNumberFormat="1" applyFont="1" applyFill="1" applyBorder="1" applyAlignment="1">
      <alignment horizontal="right" wrapText="1"/>
    </xf>
    <xf numFmtId="0" fontId="10" fillId="9" borderId="5" xfId="0" applyFont="1" applyFill="1" applyBorder="1" applyAlignment="1">
      <alignment horizontal="left" vertical="top" wrapText="1"/>
    </xf>
    <xf numFmtId="5" fontId="10" fillId="3" borderId="4" xfId="0" applyNumberFormat="1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37" fontId="10" fillId="3" borderId="4" xfId="0" applyNumberFormat="1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left" wrapText="1"/>
    </xf>
    <xf numFmtId="5" fontId="8" fillId="7" borderId="4" xfId="0" applyNumberFormat="1" applyFont="1" applyFill="1" applyBorder="1" applyAlignment="1">
      <alignment horizontal="right" wrapText="1"/>
    </xf>
    <xf numFmtId="0" fontId="18" fillId="9" borderId="4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12" fillId="9" borderId="1" xfId="0" applyFont="1" applyFill="1" applyBorder="1" applyAlignment="1">
      <alignment vertical="top" wrapText="1"/>
    </xf>
    <xf numFmtId="0" fontId="27" fillId="5" borderId="4" xfId="0" applyFont="1" applyFill="1" applyBorder="1" applyAlignment="1">
      <alignment horizontal="left" wrapText="1"/>
    </xf>
    <xf numFmtId="5" fontId="27" fillId="5" borderId="4" xfId="0" applyNumberFormat="1" applyFont="1" applyFill="1" applyBorder="1" applyAlignment="1">
      <alignment horizontal="right" wrapText="1"/>
    </xf>
    <xf numFmtId="0" fontId="27" fillId="5" borderId="4" xfId="0" applyFont="1" applyFill="1" applyBorder="1" applyAlignment="1">
      <alignment horizontal="right" wrapText="1"/>
    </xf>
    <xf numFmtId="0" fontId="27" fillId="5" borderId="4" xfId="0" applyFont="1" applyFill="1" applyBorder="1" applyAlignment="1">
      <alignment horizontal="left" vertical="top" wrapText="1"/>
    </xf>
    <xf numFmtId="0" fontId="30" fillId="5" borderId="4" xfId="0" applyFont="1" applyFill="1" applyBorder="1" applyAlignment="1">
      <alignment vertical="top" wrapText="1"/>
    </xf>
    <xf numFmtId="0" fontId="34" fillId="8" borderId="4" xfId="0" applyFont="1" applyFill="1" applyBorder="1" applyAlignment="1">
      <alignment horizontal="left" wrapText="1"/>
    </xf>
    <xf numFmtId="5" fontId="34" fillId="8" borderId="4" xfId="0" applyNumberFormat="1" applyFont="1" applyFill="1" applyBorder="1" applyAlignment="1">
      <alignment horizontal="right" wrapText="1"/>
    </xf>
    <xf numFmtId="0" fontId="34" fillId="8" borderId="4" xfId="0" applyFont="1" applyFill="1" applyBorder="1" applyAlignment="1">
      <alignment horizontal="left" vertical="top" wrapText="1"/>
    </xf>
    <xf numFmtId="0" fontId="36" fillId="8" borderId="4" xfId="0" applyFont="1" applyFill="1" applyBorder="1" applyAlignment="1">
      <alignment vertical="top" wrapText="1"/>
    </xf>
    <xf numFmtId="0" fontId="17" fillId="3" borderId="4" xfId="0" applyFont="1" applyFill="1" applyBorder="1" applyAlignment="1">
      <alignment horizontal="center" wrapText="1"/>
    </xf>
    <xf numFmtId="5" fontId="17" fillId="3" borderId="4" xfId="0" applyNumberFormat="1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vertical="top" wrapText="1"/>
    </xf>
    <xf numFmtId="0" fontId="40" fillId="3" borderId="4" xfId="0" applyFont="1" applyFill="1" applyBorder="1" applyAlignment="1">
      <alignment horizontal="center" vertical="top" wrapText="1"/>
    </xf>
    <xf numFmtId="0" fontId="10" fillId="9" borderId="4" xfId="0" applyFont="1" applyFill="1" applyBorder="1" applyAlignment="1">
      <alignment horizontal="center" wrapText="1"/>
    </xf>
    <xf numFmtId="6" fontId="18" fillId="7" borderId="4" xfId="0" applyNumberFormat="1" applyFont="1" applyFill="1" applyBorder="1" applyAlignment="1">
      <alignment horizontal="right" wrapText="1"/>
    </xf>
    <xf numFmtId="6" fontId="10" fillId="7" borderId="4" xfId="0" applyNumberFormat="1" applyFont="1" applyFill="1" applyBorder="1" applyAlignment="1">
      <alignment horizontal="right" vertical="top" wrapText="1"/>
    </xf>
    <xf numFmtId="0" fontId="8" fillId="12" borderId="1" xfId="0" applyFont="1" applyFill="1" applyBorder="1" applyAlignment="1">
      <alignment horizontal="left" wrapText="1"/>
    </xf>
    <xf numFmtId="5" fontId="9" fillId="12" borderId="1" xfId="0" applyNumberFormat="1" applyFont="1" applyFill="1" applyBorder="1" applyAlignment="1">
      <alignment horizontal="right" wrapText="1"/>
    </xf>
    <xf numFmtId="0" fontId="9" fillId="12" borderId="1" xfId="0" applyFont="1" applyFill="1" applyBorder="1" applyAlignment="1">
      <alignment horizontal="right" wrapText="1"/>
    </xf>
    <xf numFmtId="0" fontId="10" fillId="12" borderId="0" xfId="0" applyFont="1" applyFill="1" applyAlignment="1">
      <alignment wrapText="1"/>
    </xf>
    <xf numFmtId="0" fontId="10" fillId="12" borderId="0" xfId="0" applyFont="1" applyFill="1" applyAlignment="1">
      <alignment horizontal="right" wrapText="1"/>
    </xf>
    <xf numFmtId="5" fontId="10" fillId="12" borderId="0" xfId="0" applyNumberFormat="1" applyFont="1" applyFill="1" applyAlignment="1">
      <alignment horizontal="right" wrapText="1"/>
    </xf>
    <xf numFmtId="0" fontId="8" fillId="12" borderId="0" xfId="0" applyFont="1" applyFill="1" applyAlignment="1">
      <alignment horizontal="right" wrapText="1"/>
    </xf>
    <xf numFmtId="0" fontId="56" fillId="0" borderId="43" xfId="0" applyFont="1" applyBorder="1" applyAlignment="1">
      <alignment vertical="center"/>
    </xf>
    <xf numFmtId="0" fontId="57" fillId="0" borderId="43" xfId="0" applyFont="1" applyBorder="1" applyAlignment="1">
      <alignment vertical="center"/>
    </xf>
    <xf numFmtId="0" fontId="58" fillId="0" borderId="4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40" fontId="5" fillId="7" borderId="4" xfId="0" applyNumberFormat="1" applyFont="1" applyFill="1" applyBorder="1" applyAlignment="1">
      <alignment horizontal="right" vertical="center" wrapText="1"/>
    </xf>
    <xf numFmtId="0" fontId="2" fillId="7" borderId="4" xfId="0" applyFont="1" applyFill="1" applyBorder="1" applyAlignment="1">
      <alignment vertical="center" wrapText="1"/>
    </xf>
    <xf numFmtId="40" fontId="2" fillId="7" borderId="4" xfId="0" applyNumberFormat="1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40" fontId="8" fillId="7" borderId="4" xfId="0" applyNumberFormat="1" applyFont="1" applyFill="1" applyBorder="1" applyAlignment="1">
      <alignment horizontal="right" vertical="center" wrapText="1"/>
    </xf>
    <xf numFmtId="6" fontId="9" fillId="7" borderId="4" xfId="0" applyNumberFormat="1" applyFont="1" applyFill="1" applyBorder="1" applyAlignment="1">
      <alignment horizontal="right" vertical="center" wrapText="1"/>
    </xf>
    <xf numFmtId="0" fontId="8" fillId="7" borderId="4" xfId="0" applyFont="1" applyFill="1" applyBorder="1" applyAlignment="1">
      <alignment vertical="center" wrapText="1"/>
    </xf>
    <xf numFmtId="5" fontId="9" fillId="7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5" fontId="9" fillId="0" borderId="4" xfId="0" applyNumberFormat="1" applyFont="1" applyBorder="1" applyAlignment="1">
      <alignment horizontal="right" vertical="center" wrapText="1"/>
    </xf>
    <xf numFmtId="5" fontId="8" fillId="7" borderId="4" xfId="0" applyNumberFormat="1" applyFont="1" applyFill="1" applyBorder="1" applyAlignment="1">
      <alignment horizontal="right" vertical="center" wrapText="1"/>
    </xf>
    <xf numFmtId="40" fontId="9" fillId="7" borderId="4" xfId="0" applyNumberFormat="1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vertical="center" wrapText="1"/>
    </xf>
    <xf numFmtId="5" fontId="8" fillId="2" borderId="4" xfId="0" applyNumberFormat="1" applyFont="1" applyFill="1" applyBorder="1" applyAlignment="1">
      <alignment horizontal="right" vertical="center" wrapText="1"/>
    </xf>
    <xf numFmtId="37" fontId="8" fillId="2" borderId="4" xfId="0" applyNumberFormat="1" applyFont="1" applyFill="1" applyBorder="1" applyAlignment="1">
      <alignment horizontal="right" vertical="center" wrapText="1"/>
    </xf>
    <xf numFmtId="0" fontId="11" fillId="7" borderId="4" xfId="0" applyFont="1" applyFill="1" applyBorder="1" applyAlignment="1">
      <alignment horizontal="right" vertical="center" wrapText="1"/>
    </xf>
    <xf numFmtId="0" fontId="8" fillId="7" borderId="4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 applyProtection="1">
      <alignment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7" fillId="6" borderId="4" xfId="0" applyFont="1" applyFill="1" applyBorder="1" applyAlignment="1" applyProtection="1">
      <alignment vertical="center" wrapText="1"/>
      <protection locked="0"/>
    </xf>
    <xf numFmtId="0" fontId="0" fillId="6" borderId="32" xfId="0" applyFill="1" applyBorder="1" applyAlignment="1" applyProtection="1">
      <alignment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0" fontId="0" fillId="6" borderId="33" xfId="0" applyFill="1" applyBorder="1" applyAlignment="1" applyProtection="1">
      <alignment wrapText="1"/>
      <protection locked="0"/>
    </xf>
    <xf numFmtId="0" fontId="21" fillId="6" borderId="32" xfId="0" applyFont="1" applyFill="1" applyBorder="1" applyAlignment="1">
      <alignment wrapText="1"/>
    </xf>
    <xf numFmtId="0" fontId="21" fillId="6" borderId="7" xfId="0" applyFont="1" applyFill="1" applyBorder="1" applyAlignment="1">
      <alignment wrapText="1"/>
    </xf>
    <xf numFmtId="0" fontId="21" fillId="6" borderId="33" xfId="0" applyFont="1" applyFill="1" applyBorder="1" applyAlignment="1">
      <alignment wrapText="1"/>
    </xf>
    <xf numFmtId="0" fontId="8" fillId="0" borderId="4" xfId="0" applyFont="1" applyBorder="1" applyAlignment="1">
      <alignment horizontal="left" wrapText="1"/>
    </xf>
    <xf numFmtId="5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1" xfId="0" applyFont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37" fontId="8" fillId="2" borderId="1" xfId="0" applyNumberFormat="1" applyFont="1" applyFill="1" applyBorder="1" applyAlignment="1">
      <alignment horizontal="right" vertical="center" wrapText="1"/>
    </xf>
    <xf numFmtId="40" fontId="8" fillId="7" borderId="1" xfId="0" applyNumberFormat="1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center" wrapText="1"/>
    </xf>
    <xf numFmtId="0" fontId="21" fillId="3" borderId="0" xfId="0" applyFont="1" applyFill="1" applyAlignment="1">
      <alignment vertical="top" wrapText="1"/>
    </xf>
    <xf numFmtId="0" fontId="0" fillId="0" borderId="43" xfId="0" applyBorder="1" applyAlignment="1">
      <alignment wrapText="1"/>
    </xf>
    <xf numFmtId="0" fontId="8" fillId="3" borderId="0" xfId="0" applyFont="1" applyFill="1" applyAlignment="1">
      <alignment wrapText="1"/>
    </xf>
    <xf numFmtId="0" fontId="52" fillId="6" borderId="0" xfId="0" applyFont="1" applyFill="1" applyAlignment="1" applyProtection="1">
      <alignment wrapText="1"/>
      <protection locked="0"/>
    </xf>
    <xf numFmtId="0" fontId="0" fillId="6" borderId="0" xfId="0" applyFill="1" applyAlignment="1" applyProtection="1">
      <alignment wrapText="1"/>
      <protection locked="0"/>
    </xf>
    <xf numFmtId="0" fontId="10" fillId="6" borderId="0" xfId="0" applyFont="1" applyFill="1" applyAlignment="1" applyProtection="1">
      <alignment wrapText="1"/>
      <protection locked="0"/>
    </xf>
    <xf numFmtId="0" fontId="10" fillId="3" borderId="38" xfId="0" applyFont="1" applyFill="1" applyBorder="1" applyAlignment="1">
      <alignment wrapText="1"/>
    </xf>
    <xf numFmtId="44" fontId="10" fillId="6" borderId="38" xfId="1" applyFont="1" applyFill="1" applyBorder="1" applyAlignment="1" applyProtection="1">
      <alignment wrapText="1"/>
      <protection locked="0"/>
    </xf>
    <xf numFmtId="0" fontId="10" fillId="3" borderId="35" xfId="0" applyFont="1" applyFill="1" applyBorder="1" applyAlignment="1">
      <alignment wrapText="1"/>
    </xf>
    <xf numFmtId="44" fontId="10" fillId="6" borderId="39" xfId="1" applyFont="1" applyFill="1" applyBorder="1" applyAlignment="1" applyProtection="1">
      <alignment wrapText="1"/>
      <protection locked="0"/>
    </xf>
    <xf numFmtId="0" fontId="8" fillId="17" borderId="38" xfId="0" applyFont="1" applyFill="1" applyBorder="1" applyAlignment="1">
      <alignment wrapText="1"/>
    </xf>
    <xf numFmtId="44" fontId="8" fillId="16" borderId="38" xfId="1" applyFont="1" applyFill="1" applyBorder="1" applyAlignment="1" applyProtection="1">
      <alignment wrapText="1"/>
    </xf>
    <xf numFmtId="44" fontId="0" fillId="0" borderId="0" xfId="0" applyNumberFormat="1" applyAlignment="1">
      <alignment wrapText="1"/>
    </xf>
    <xf numFmtId="0" fontId="10" fillId="7" borderId="38" xfId="0" applyFont="1" applyFill="1" applyBorder="1" applyAlignment="1">
      <alignment wrapText="1"/>
    </xf>
    <xf numFmtId="44" fontId="10" fillId="7" borderId="38" xfId="1" applyFont="1" applyFill="1" applyBorder="1" applyAlignment="1" applyProtection="1">
      <alignment wrapText="1"/>
    </xf>
    <xf numFmtId="0" fontId="10" fillId="0" borderId="38" xfId="0" applyFont="1" applyBorder="1" applyAlignment="1">
      <alignment wrapText="1"/>
    </xf>
    <xf numFmtId="0" fontId="8" fillId="16" borderId="38" xfId="0" applyFont="1" applyFill="1" applyBorder="1" applyAlignment="1">
      <alignment wrapText="1"/>
    </xf>
    <xf numFmtId="0" fontId="8" fillId="0" borderId="0" xfId="0" applyFont="1" applyAlignment="1">
      <alignment wrapText="1"/>
    </xf>
    <xf numFmtId="44" fontId="8" fillId="0" borderId="1" xfId="1" applyFont="1" applyFill="1" applyBorder="1" applyAlignment="1" applyProtection="1">
      <alignment wrapText="1"/>
    </xf>
    <xf numFmtId="0" fontId="8" fillId="3" borderId="39" xfId="0" applyFont="1" applyFill="1" applyBorder="1" applyAlignment="1">
      <alignment wrapText="1"/>
    </xf>
    <xf numFmtId="44" fontId="8" fillId="18" borderId="38" xfId="1" applyFont="1" applyFill="1" applyBorder="1" applyAlignment="1" applyProtection="1">
      <alignment wrapText="1"/>
      <protection locked="0"/>
    </xf>
    <xf numFmtId="0" fontId="8" fillId="0" borderId="39" xfId="0" applyFont="1" applyBorder="1" applyAlignment="1">
      <alignment wrapText="1"/>
    </xf>
    <xf numFmtId="44" fontId="10" fillId="6" borderId="45" xfId="1" applyFont="1" applyFill="1" applyBorder="1" applyAlignment="1" applyProtection="1">
      <alignment wrapText="1"/>
      <protection locked="0"/>
    </xf>
    <xf numFmtId="0" fontId="8" fillId="17" borderId="35" xfId="0" applyFont="1" applyFill="1" applyBorder="1" applyAlignment="1">
      <alignment wrapText="1"/>
    </xf>
    <xf numFmtId="44" fontId="8" fillId="16" borderId="45" xfId="1" applyFont="1" applyFill="1" applyBorder="1" applyAlignment="1" applyProtection="1">
      <alignment wrapText="1"/>
    </xf>
    <xf numFmtId="0" fontId="20" fillId="0" borderId="0" xfId="0" applyFont="1" applyAlignment="1">
      <alignment wrapText="1"/>
    </xf>
    <xf numFmtId="0" fontId="0" fillId="0" borderId="44" xfId="0" applyBorder="1" applyAlignment="1">
      <alignment wrapText="1"/>
    </xf>
    <xf numFmtId="0" fontId="56" fillId="0" borderId="43" xfId="0" applyFont="1" applyBorder="1" applyAlignment="1">
      <alignment horizontal="left" vertical="center"/>
    </xf>
    <xf numFmtId="2" fontId="15" fillId="6" borderId="4" xfId="0" applyNumberFormat="1" applyFont="1" applyFill="1" applyBorder="1" applyAlignment="1" applyProtection="1">
      <alignment vertical="top" wrapText="1"/>
      <protection locked="0"/>
    </xf>
    <xf numFmtId="2" fontId="15" fillId="6" borderId="4" xfId="0" applyNumberFormat="1" applyFont="1" applyFill="1" applyBorder="1" applyAlignment="1" applyProtection="1">
      <alignment horizontal="left" vertical="top" wrapText="1"/>
      <protection locked="0"/>
    </xf>
    <xf numFmtId="2" fontId="10" fillId="6" borderId="4" xfId="0" applyNumberFormat="1" applyFont="1" applyFill="1" applyBorder="1" applyAlignment="1" applyProtection="1">
      <alignment horizontal="left" vertical="top" wrapText="1"/>
      <protection locked="0"/>
    </xf>
    <xf numFmtId="2" fontId="26" fillId="5" borderId="4" xfId="0" applyNumberFormat="1" applyFont="1" applyFill="1" applyBorder="1" applyAlignment="1">
      <alignment horizontal="left" vertical="top" wrapText="1"/>
    </xf>
    <xf numFmtId="2" fontId="31" fillId="8" borderId="4" xfId="0" applyNumberFormat="1" applyFont="1" applyFill="1" applyBorder="1" applyAlignment="1">
      <alignment horizontal="left" vertical="top" wrapText="1"/>
    </xf>
    <xf numFmtId="2" fontId="35" fillId="9" borderId="4" xfId="0" applyNumberFormat="1" applyFont="1" applyFill="1" applyBorder="1" applyAlignment="1">
      <alignment vertical="top" wrapText="1"/>
    </xf>
    <xf numFmtId="2" fontId="17" fillId="3" borderId="6" xfId="0" applyNumberFormat="1" applyFont="1" applyFill="1" applyBorder="1" applyAlignment="1">
      <alignment horizontal="center" vertical="top" wrapText="1"/>
    </xf>
    <xf numFmtId="2" fontId="8" fillId="3" borderId="8" xfId="0" applyNumberFormat="1" applyFont="1" applyFill="1" applyBorder="1" applyAlignment="1">
      <alignment vertical="top" wrapText="1"/>
    </xf>
    <xf numFmtId="2" fontId="8" fillId="3" borderId="4" xfId="0" applyNumberFormat="1" applyFont="1" applyFill="1" applyBorder="1" applyAlignment="1">
      <alignment horizontal="left" vertical="top" wrapText="1"/>
    </xf>
    <xf numFmtId="2" fontId="38" fillId="6" borderId="4" xfId="0" applyNumberFormat="1" applyFont="1" applyFill="1" applyBorder="1" applyAlignment="1" applyProtection="1">
      <alignment horizontal="left" vertical="top" wrapText="1"/>
      <protection locked="0"/>
    </xf>
    <xf numFmtId="2" fontId="10" fillId="6" borderId="4" xfId="0" applyNumberFormat="1" applyFont="1" applyFill="1" applyBorder="1" applyAlignment="1" applyProtection="1">
      <alignment vertical="top" wrapText="1"/>
      <protection locked="0"/>
    </xf>
    <xf numFmtId="2" fontId="14" fillId="6" borderId="4" xfId="0" applyNumberFormat="1" applyFont="1" applyFill="1" applyBorder="1" applyAlignment="1" applyProtection="1">
      <alignment horizontal="left" vertical="top" wrapText="1"/>
      <protection locked="0"/>
    </xf>
    <xf numFmtId="2" fontId="8" fillId="6" borderId="4" xfId="0" applyNumberFormat="1" applyFont="1" applyFill="1" applyBorder="1" applyAlignment="1">
      <alignment horizontal="left" vertical="top" wrapText="1"/>
    </xf>
    <xf numFmtId="2" fontId="10" fillId="3" borderId="4" xfId="0" applyNumberFormat="1" applyFont="1" applyFill="1" applyBorder="1" applyAlignment="1">
      <alignment horizontal="left" vertical="top"/>
    </xf>
    <xf numFmtId="2" fontId="10" fillId="3" borderId="4" xfId="0" applyNumberFormat="1" applyFont="1" applyFill="1" applyBorder="1" applyAlignment="1">
      <alignment horizontal="left" vertical="top" wrapText="1"/>
    </xf>
    <xf numFmtId="2" fontId="10" fillId="9" borderId="4" xfId="0" applyNumberFormat="1" applyFont="1" applyFill="1" applyBorder="1" applyAlignment="1">
      <alignment horizontal="left" vertical="top" wrapText="1"/>
    </xf>
    <xf numFmtId="2" fontId="15" fillId="9" borderId="4" xfId="0" applyNumberFormat="1" applyFont="1" applyFill="1" applyBorder="1" applyAlignment="1">
      <alignment horizontal="left" vertical="top" wrapText="1"/>
    </xf>
    <xf numFmtId="2" fontId="18" fillId="9" borderId="4" xfId="0" applyNumberFormat="1" applyFont="1" applyFill="1" applyBorder="1" applyAlignment="1">
      <alignment horizontal="left" vertical="top" wrapText="1"/>
    </xf>
    <xf numFmtId="2" fontId="10" fillId="9" borderId="1" xfId="0" applyNumberFormat="1" applyFont="1" applyFill="1" applyBorder="1" applyAlignment="1">
      <alignment horizontal="left" vertical="top" wrapText="1"/>
    </xf>
    <xf numFmtId="2" fontId="27" fillId="5" borderId="4" xfId="0" applyNumberFormat="1" applyFont="1" applyFill="1" applyBorder="1" applyAlignment="1">
      <alignment horizontal="left" vertical="top" wrapText="1"/>
    </xf>
    <xf numFmtId="2" fontId="34" fillId="8" borderId="4" xfId="0" applyNumberFormat="1" applyFont="1" applyFill="1" applyBorder="1" applyAlignment="1">
      <alignment horizontal="left" vertical="top" wrapText="1"/>
    </xf>
    <xf numFmtId="2" fontId="17" fillId="3" borderId="4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Alignment="1">
      <alignment horizontal="left" vertical="top" wrapText="1"/>
    </xf>
    <xf numFmtId="2" fontId="10" fillId="0" borderId="0" xfId="0" applyNumberFormat="1" applyFont="1" applyAlignment="1">
      <alignment horizontal="left" vertical="top" wrapText="1"/>
    </xf>
    <xf numFmtId="2" fontId="10" fillId="0" borderId="0" xfId="0" applyNumberFormat="1" applyFont="1" applyAlignment="1">
      <alignment vertical="top" wrapText="1"/>
    </xf>
    <xf numFmtId="2" fontId="15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9" fontId="17" fillId="3" borderId="6" xfId="2" applyFont="1" applyFill="1" applyBorder="1" applyAlignment="1">
      <alignment horizontal="center" vertical="top" wrapText="1"/>
    </xf>
    <xf numFmtId="9" fontId="12" fillId="6" borderId="4" xfId="2" applyFont="1" applyFill="1" applyBorder="1" applyAlignment="1" applyProtection="1">
      <alignment vertical="top" wrapText="1"/>
      <protection locked="0"/>
    </xf>
    <xf numFmtId="9" fontId="13" fillId="3" borderId="4" xfId="2" applyFont="1" applyFill="1" applyBorder="1" applyAlignment="1">
      <alignment vertical="top" wrapText="1"/>
    </xf>
    <xf numFmtId="9" fontId="39" fillId="6" borderId="4" xfId="2" applyFont="1" applyFill="1" applyBorder="1" applyAlignment="1" applyProtection="1">
      <alignment vertical="top" wrapText="1"/>
      <protection locked="0"/>
    </xf>
    <xf numFmtId="9" fontId="4" fillId="6" borderId="4" xfId="2" applyFont="1" applyFill="1" applyBorder="1" applyAlignment="1" applyProtection="1">
      <alignment vertical="top" wrapText="1"/>
      <protection locked="0"/>
    </xf>
    <xf numFmtId="9" fontId="13" fillId="6" borderId="4" xfId="2" applyFont="1" applyFill="1" applyBorder="1" applyAlignment="1">
      <alignment vertical="top" wrapText="1"/>
    </xf>
    <xf numFmtId="9" fontId="12" fillId="3" borderId="4" xfId="2" applyFont="1" applyFill="1" applyBorder="1" applyAlignment="1">
      <alignment vertical="top" wrapText="1"/>
    </xf>
    <xf numFmtId="9" fontId="12" fillId="9" borderId="4" xfId="2" applyFont="1" applyFill="1" applyBorder="1" applyAlignment="1">
      <alignment vertical="top" wrapText="1"/>
    </xf>
    <xf numFmtId="9" fontId="50" fillId="9" borderId="4" xfId="2" applyFont="1" applyFill="1" applyBorder="1" applyAlignment="1">
      <alignment vertical="top" wrapText="1"/>
    </xf>
    <xf numFmtId="9" fontId="10" fillId="9" borderId="4" xfId="2" applyFont="1" applyFill="1" applyBorder="1" applyAlignment="1">
      <alignment horizontal="left" vertical="top" wrapText="1"/>
    </xf>
    <xf numFmtId="9" fontId="12" fillId="9" borderId="1" xfId="2" applyFont="1" applyFill="1" applyBorder="1" applyAlignment="1">
      <alignment vertical="top" wrapText="1"/>
    </xf>
    <xf numFmtId="9" fontId="30" fillId="5" borderId="4" xfId="2" applyFont="1" applyFill="1" applyBorder="1" applyAlignment="1">
      <alignment vertical="top" wrapText="1"/>
    </xf>
    <xf numFmtId="9" fontId="36" fillId="8" borderId="4" xfId="2" applyFont="1" applyFill="1" applyBorder="1" applyAlignment="1">
      <alignment vertical="top" wrapText="1"/>
    </xf>
    <xf numFmtId="9" fontId="40" fillId="3" borderId="4" xfId="2" applyFont="1" applyFill="1" applyBorder="1" applyAlignment="1">
      <alignment horizontal="center" vertical="top" wrapText="1"/>
    </xf>
    <xf numFmtId="9" fontId="13" fillId="0" borderId="0" xfId="2" applyFont="1" applyAlignment="1">
      <alignment vertical="top" wrapText="1"/>
    </xf>
    <xf numFmtId="9" fontId="12" fillId="0" borderId="0" xfId="2" applyFont="1" applyAlignment="1">
      <alignment vertical="top" wrapText="1"/>
    </xf>
    <xf numFmtId="9" fontId="0" fillId="0" borderId="0" xfId="2" applyFont="1" applyAlignment="1">
      <alignment vertical="top" wrapText="1"/>
    </xf>
    <xf numFmtId="6" fontId="10" fillId="6" borderId="38" xfId="1" applyNumberFormat="1" applyFont="1" applyFill="1" applyBorder="1" applyAlignment="1" applyProtection="1">
      <alignment wrapText="1"/>
      <protection locked="0"/>
    </xf>
    <xf numFmtId="0" fontId="61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164" fontId="8" fillId="11" borderId="8" xfId="0" applyNumberFormat="1" applyFont="1" applyFill="1" applyBorder="1" applyAlignment="1">
      <alignment horizontal="right" wrapText="1"/>
    </xf>
    <xf numFmtId="164" fontId="8" fillId="11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164" fontId="8" fillId="6" borderId="7" xfId="0" applyNumberFormat="1" applyFont="1" applyFill="1" applyBorder="1" applyAlignment="1" applyProtection="1">
      <alignment horizontal="right" wrapText="1"/>
      <protection locked="0"/>
    </xf>
    <xf numFmtId="164" fontId="8" fillId="6" borderId="8" xfId="0" applyNumberFormat="1" applyFont="1" applyFill="1" applyBorder="1" applyAlignment="1" applyProtection="1">
      <alignment horizontal="right" wrapText="1"/>
      <protection locked="0"/>
    </xf>
    <xf numFmtId="164" fontId="8" fillId="7" borderId="8" xfId="0" applyNumberFormat="1" applyFont="1" applyFill="1" applyBorder="1" applyAlignment="1">
      <alignment horizontal="right" wrapText="1"/>
    </xf>
    <xf numFmtId="164" fontId="10" fillId="6" borderId="4" xfId="0" applyNumberFormat="1" applyFont="1" applyFill="1" applyBorder="1" applyAlignment="1" applyProtection="1">
      <alignment horizontal="right" wrapText="1"/>
      <protection locked="0"/>
    </xf>
    <xf numFmtId="6" fontId="20" fillId="6" borderId="4" xfId="0" applyNumberFormat="1" applyFont="1" applyFill="1" applyBorder="1" applyAlignment="1" applyProtection="1">
      <alignment vertical="top" wrapText="1"/>
      <protection locked="0"/>
    </xf>
    <xf numFmtId="9" fontId="26" fillId="5" borderId="4" xfId="2" applyFont="1" applyFill="1" applyBorder="1" applyAlignment="1">
      <alignment horizontal="left" vertical="top" wrapText="1"/>
    </xf>
    <xf numFmtId="0" fontId="62" fillId="7" borderId="0" xfId="0" applyFont="1" applyFill="1"/>
    <xf numFmtId="9" fontId="31" fillId="8" borderId="4" xfId="2" applyFont="1" applyFill="1" applyBorder="1" applyAlignment="1">
      <alignment horizontal="left" vertical="top" wrapText="1"/>
    </xf>
    <xf numFmtId="0" fontId="37" fillId="9" borderId="4" xfId="0" applyFont="1" applyFill="1" applyBorder="1" applyAlignment="1">
      <alignment horizontal="right" wrapText="1"/>
    </xf>
    <xf numFmtId="9" fontId="35" fillId="9" borderId="4" xfId="2" applyFont="1" applyFill="1" applyBorder="1" applyAlignment="1">
      <alignment vertical="top" wrapText="1"/>
    </xf>
    <xf numFmtId="0" fontId="62" fillId="0" borderId="0" xfId="0" applyFont="1"/>
    <xf numFmtId="1" fontId="8" fillId="3" borderId="11" xfId="0" applyNumberFormat="1" applyFont="1" applyFill="1" applyBorder="1" applyAlignment="1">
      <alignment vertical="top" wrapText="1"/>
    </xf>
    <xf numFmtId="0" fontId="61" fillId="3" borderId="8" xfId="0" applyFont="1" applyFill="1" applyBorder="1" applyAlignment="1">
      <alignment vertical="top" wrapText="1"/>
    </xf>
    <xf numFmtId="9" fontId="8" fillId="3" borderId="8" xfId="2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1" fontId="10" fillId="7" borderId="3" xfId="0" applyNumberFormat="1" applyFont="1" applyFill="1" applyBorder="1" applyAlignment="1">
      <alignment vertical="top" wrapText="1"/>
    </xf>
    <xf numFmtId="0" fontId="62" fillId="6" borderId="4" xfId="0" applyFont="1" applyFill="1" applyBorder="1" applyAlignment="1" applyProtection="1">
      <alignment vertical="top" wrapText="1"/>
      <protection locked="0"/>
    </xf>
    <xf numFmtId="9" fontId="10" fillId="6" borderId="4" xfId="2" applyFont="1" applyFill="1" applyBorder="1" applyAlignment="1" applyProtection="1">
      <alignment vertical="top" wrapText="1"/>
      <protection locked="0"/>
    </xf>
    <xf numFmtId="0" fontId="10" fillId="6" borderId="3" xfId="0" applyFont="1" applyFill="1" applyBorder="1" applyAlignment="1" applyProtection="1">
      <alignment vertical="top" wrapText="1"/>
      <protection locked="0"/>
    </xf>
    <xf numFmtId="1" fontId="62" fillId="7" borderId="0" xfId="0" applyNumberFormat="1" applyFont="1" applyFill="1" applyAlignment="1">
      <alignment vertical="top" wrapText="1"/>
    </xf>
    <xf numFmtId="0" fontId="62" fillId="6" borderId="0" xfId="0" applyFont="1" applyFill="1" applyAlignment="1" applyProtection="1">
      <alignment vertical="top" wrapText="1"/>
      <protection locked="0"/>
    </xf>
    <xf numFmtId="1" fontId="8" fillId="3" borderId="3" xfId="0" applyNumberFormat="1" applyFont="1" applyFill="1" applyBorder="1" applyAlignment="1">
      <alignment vertical="top" wrapText="1"/>
    </xf>
    <xf numFmtId="9" fontId="8" fillId="3" borderId="4" xfId="2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35" fillId="9" borderId="7" xfId="0" applyFont="1" applyFill="1" applyBorder="1" applyAlignment="1">
      <alignment horizontal="right" vertical="center" wrapText="1"/>
    </xf>
    <xf numFmtId="0" fontId="37" fillId="9" borderId="7" xfId="0" applyFont="1" applyFill="1" applyBorder="1" applyAlignment="1">
      <alignment horizontal="right" wrapText="1"/>
    </xf>
    <xf numFmtId="0" fontId="41" fillId="9" borderId="3" xfId="0" applyFont="1" applyFill="1" applyBorder="1" applyAlignment="1">
      <alignment horizontal="center" vertical="center" wrapText="1"/>
    </xf>
    <xf numFmtId="0" fontId="41" fillId="9" borderId="2" xfId="0" applyFont="1" applyFill="1" applyBorder="1" applyAlignment="1">
      <alignment horizontal="center" vertical="center" wrapText="1"/>
    </xf>
    <xf numFmtId="0" fontId="41" fillId="9" borderId="5" xfId="0" applyFont="1" applyFill="1" applyBorder="1" applyAlignment="1">
      <alignment horizontal="center" vertical="center" wrapText="1"/>
    </xf>
    <xf numFmtId="0" fontId="8" fillId="15" borderId="35" xfId="0" applyFont="1" applyFill="1" applyBorder="1" applyAlignment="1">
      <alignment wrapText="1"/>
    </xf>
    <xf numFmtId="0" fontId="53" fillId="3" borderId="36" xfId="0" applyFont="1" applyFill="1" applyBorder="1" applyAlignment="1">
      <alignment wrapText="1"/>
    </xf>
    <xf numFmtId="0" fontId="53" fillId="3" borderId="37" xfId="0" applyFont="1" applyFill="1" applyBorder="1" applyAlignment="1">
      <alignment wrapText="1"/>
    </xf>
    <xf numFmtId="0" fontId="5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15" borderId="40" xfId="0" applyFont="1" applyFill="1" applyBorder="1" applyAlignment="1">
      <alignment wrapText="1"/>
    </xf>
    <xf numFmtId="0" fontId="53" fillId="3" borderId="41" xfId="0" applyFont="1" applyFill="1" applyBorder="1" applyAlignment="1">
      <alignment wrapText="1"/>
    </xf>
    <xf numFmtId="0" fontId="53" fillId="3" borderId="42" xfId="0" applyFont="1" applyFill="1" applyBorder="1" applyAlignment="1">
      <alignment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24" fillId="7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vertical="center" wrapText="1"/>
    </xf>
    <xf numFmtId="0" fontId="28" fillId="3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8" fillId="3" borderId="4" xfId="0" applyFont="1" applyFill="1" applyBorder="1" applyAlignment="1">
      <alignment vertical="center" wrapText="1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44" fontId="8" fillId="16" borderId="38" xfId="0" applyNumberFormat="1" applyFont="1" applyFill="1" applyBorder="1" applyAlignment="1">
      <alignment wrapText="1"/>
    </xf>
    <xf numFmtId="44" fontId="10" fillId="7" borderId="38" xfId="1" applyNumberFormat="1" applyFont="1" applyFill="1" applyBorder="1" applyAlignment="1" applyProtection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8">
    <dxf>
      <fill>
        <patternFill patternType="solid">
          <fgColor indexed="64"/>
          <bgColor rgb="FFFFF2CC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D9D9D9"/>
        </left>
        <right/>
        <top style="thin">
          <color rgb="FFD9D9D9"/>
        </top>
        <bottom style="thin">
          <color rgb="FFD9D9D9"/>
        </bottom>
      </border>
      <protection locked="1"/>
    </dxf>
    <dxf>
      <fill>
        <patternFill patternType="solid">
          <fgColor indexed="64"/>
          <bgColor rgb="FFFFF2CC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  <protection locked="1"/>
    </dxf>
    <dxf>
      <fill>
        <patternFill patternType="solid">
          <fgColor indexed="64"/>
          <bgColor rgb="FFFFF2CC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D9D9D9"/>
        </right>
        <top style="thin">
          <color rgb="FFD9D9D9"/>
        </top>
        <bottom style="thin">
          <color rgb="FFD9D9D9"/>
        </bottom>
      </border>
      <protection locked="1"/>
    </dxf>
    <dxf>
      <fill>
        <patternFill patternType="solid">
          <fgColor indexed="64"/>
          <bgColor rgb="FFFFF2CC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D9D9D9"/>
        </right>
        <top style="thin">
          <color rgb="FFD9D9D9"/>
        </top>
        <bottom style="thin">
          <color rgb="FFD9D9D9"/>
        </bottom>
      </border>
      <protection locked="1"/>
    </dxf>
    <dxf>
      <border outline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</border>
    </dxf>
    <dxf>
      <fill>
        <patternFill patternType="solid">
          <fgColor indexed="64"/>
          <bgColor rgb="FFFFF2CC"/>
        </patternFill>
      </fill>
      <protection locked="1"/>
    </dxf>
    <dxf>
      <border outline="0">
        <bottom style="thin">
          <color rgb="FFB7B7B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1"/>
    </dxf>
  </dxfs>
  <tableStyles count="0" defaultTableStyle="TableStyleMedium2" defaultPivotStyle="PivotStyleLight16"/>
  <colors>
    <mruColors>
      <color rgb="FFEDEDED"/>
      <color rgb="FFD9E1F2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ll Crowley" id="{372158F3-CA83-9E41-8E76-1ADB82109885}" userId="S::kell.crowley@deliveryassociates.com::a87beae9-887e-4f6a-a527-75ff0ddc6bd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DA3B76-180B-4C4C-90BC-F37BC8105341}" name="tblProjectSetup" displayName="tblProjectSetup" ref="A4:D85" totalsRowShown="0" headerRowDxfId="7" dataDxfId="5" headerRowBorderDxfId="6" tableBorderDxfId="4">
  <autoFilter ref="A4:D85" xr:uid="{92DA3B76-180B-4C4C-90BC-F37BC8105341}"/>
  <tableColumns count="4">
    <tableColumn id="1" xr3:uid="{0A8F9B38-77AD-4F4A-97B9-A8A71FB86B3D}" name="Program Name (specific, organized effort or initiative that contributes to a broader strategy" dataDxfId="3"/>
    <tableColumn id="4" xr3:uid="{664A02F2-904F-B944-84AA-DB8960F00EF5}" name="Pillar/RBA Result Area" dataDxfId="2"/>
    <tableColumn id="2" xr3:uid="{A6A2505E-9C24-4843-8D6B-E92F88BEC2F0}" name="Lead Org / Partner" dataDxfId="1"/>
    <tableColumn id="3" xr3:uid="{187DA24D-3FC3-394B-9F1D-77C2779FD521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9" dT="2026-04-14T16:41:38.28" personId="{372158F3-CA83-9E41-8E76-1ADB82109885}" id="{C16199B8-9B97-8F47-BA8B-0ECA86D8D4AC}" done="1">
    <text>make this a line item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6-03-18T20:22:33.28" personId="{372158F3-CA83-9E41-8E76-1ADB82109885}" id="{0662C0EA-FAD9-2844-8980-65E329198156}">
    <text>Add partners to this table, org in column B</text>
  </threadedComment>
  <threadedComment ref="A2" dT="2026-04-13T15:47:06.24" personId="{372158F3-CA83-9E41-8E76-1ADB82109885}" id="{03FED62F-9644-4E4E-9F07-CE02CDA7BF46}">
    <text>REMOVE PILLAR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0D83D0E-FD28-464B-9662-63226941C3A8}">
  <we:reference id="wa200010215" version="1.0.0.0" store="en-US" storeType="OMEX"/>
  <we:alternateReferences>
    <we:reference id="WA200010215" version="1.0.0.0" store="WA20001021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3828-7D29-AD45-A793-D5DA5F1D1D8F}">
  <sheetPr>
    <tabColor theme="6"/>
  </sheetPr>
  <dimension ref="A1:M500"/>
  <sheetViews>
    <sheetView tabSelected="1" zoomScale="60" zoomScaleNormal="60" workbookViewId="0"/>
  </sheetViews>
  <sheetFormatPr defaultColWidth="11.19921875" defaultRowHeight="15.6" x14ac:dyDescent="0.3"/>
  <cols>
    <col min="1" max="1" width="84.19921875" bestFit="1" customWidth="1"/>
    <col min="2" max="2" width="24.69921875" bestFit="1" customWidth="1"/>
    <col min="3" max="3" width="21.296875" bestFit="1" customWidth="1"/>
    <col min="4" max="4" width="25.8984375" customWidth="1"/>
    <col min="5" max="5" width="14.09765625" customWidth="1"/>
    <col min="6" max="6" width="14.796875" customWidth="1"/>
    <col min="7" max="7" width="9.296875" bestFit="1" customWidth="1"/>
    <col min="8" max="8" width="14.69921875" bestFit="1" customWidth="1"/>
    <col min="9" max="9" width="11.5" bestFit="1" customWidth="1"/>
    <col min="10" max="10" width="13.5" bestFit="1" customWidth="1"/>
    <col min="11" max="11" width="13.796875" bestFit="1" customWidth="1"/>
    <col min="12" max="12" width="91" bestFit="1" customWidth="1"/>
    <col min="13" max="13" width="25.5" bestFit="1" customWidth="1"/>
  </cols>
  <sheetData>
    <row r="1" spans="1:13" ht="18" x14ac:dyDescent="0.35">
      <c r="A1" s="119" t="s">
        <v>203</v>
      </c>
      <c r="B1" s="119"/>
      <c r="C1" s="119"/>
      <c r="D1" s="119"/>
      <c r="E1" s="120"/>
      <c r="F1" s="120"/>
      <c r="G1" s="120"/>
      <c r="H1" s="120"/>
      <c r="I1" s="120"/>
      <c r="J1" s="120"/>
      <c r="K1" s="120"/>
    </row>
    <row r="2" spans="1:13" ht="31.2" x14ac:dyDescent="0.3">
      <c r="A2" s="121" t="s">
        <v>189</v>
      </c>
      <c r="B2" s="121"/>
      <c r="C2" s="121"/>
      <c r="D2" s="121"/>
      <c r="E2" s="118"/>
      <c r="F2" s="118"/>
      <c r="G2" s="118"/>
      <c r="H2" s="118"/>
      <c r="I2" s="118"/>
      <c r="J2" s="118"/>
      <c r="K2" s="118"/>
    </row>
    <row r="3" spans="1:13" ht="31.2" x14ac:dyDescent="0.3">
      <c r="A3" s="122" t="s">
        <v>190</v>
      </c>
      <c r="B3" s="122"/>
      <c r="C3" s="122"/>
      <c r="D3" s="122"/>
      <c r="E3" s="123"/>
      <c r="F3" s="123"/>
      <c r="G3" s="123"/>
      <c r="H3" s="123"/>
      <c r="I3" s="123"/>
      <c r="J3" s="123"/>
      <c r="K3" s="123"/>
    </row>
    <row r="4" spans="1:13" s="27" customFormat="1" x14ac:dyDescent="0.3">
      <c r="A4" s="124" t="s">
        <v>126</v>
      </c>
      <c r="B4" s="124" t="s">
        <v>125</v>
      </c>
      <c r="C4" s="125" t="s">
        <v>35</v>
      </c>
      <c r="D4" s="126" t="s">
        <v>36</v>
      </c>
      <c r="E4" s="127" t="s">
        <v>37</v>
      </c>
      <c r="F4" s="127" t="s">
        <v>38</v>
      </c>
      <c r="G4" s="127" t="s">
        <v>39</v>
      </c>
      <c r="H4" s="127" t="s">
        <v>40</v>
      </c>
      <c r="I4" s="127" t="s">
        <v>41</v>
      </c>
      <c r="J4" s="127" t="s">
        <v>121</v>
      </c>
      <c r="K4" s="127" t="s">
        <v>42</v>
      </c>
      <c r="M4" s="128" t="s">
        <v>127</v>
      </c>
    </row>
    <row r="5" spans="1:13" s="28" customFormat="1" x14ac:dyDescent="0.3">
      <c r="A5" s="129" t="s">
        <v>172</v>
      </c>
      <c r="B5" s="130" t="s">
        <v>118</v>
      </c>
      <c r="C5" s="131" t="s">
        <v>119</v>
      </c>
      <c r="D5" s="132"/>
      <c r="E5" s="133">
        <f>IF($A5="","",SUMIFS('Program Summary'!$G$5:$G$5000,'Program Summary'!$B$5:$B$5000,$A5,'Program Summary'!$C$5:$C$5000,"Community Quarterback"))</f>
        <v>0</v>
      </c>
      <c r="F5" s="133">
        <f>IF($A5="","",SUMIFS('Program Summary'!$H$5:$H$5000,'Program Summary'!$B$5:$B$5000,$A5,'Program Summary'!$C$5:$C$5000,"Community Quarterback"))</f>
        <v>0</v>
      </c>
      <c r="G5" s="133">
        <f>IF($A5="","",SUMIFS('Program Summary'!$I$5:$I$5000,'Program Summary'!$B$5:$B$5000,$A5,'Program Summary'!$C$5:$C$5000,"Community Quarterback"))</f>
        <v>0</v>
      </c>
      <c r="H5" s="133">
        <f>IF($A5="","",SUMIFS('Program Summary'!$G$5:$G$5000,'Program Summary'!$B$5:$B$5000,$A5,'Program Summary'!$C$5:$C$5000,"&lt;&gt;Community Quarterback"))</f>
        <v>0</v>
      </c>
      <c r="I5" s="133">
        <f>IF($A5="","",SUMIFS('Program Summary'!$H$5:$H$5000,'Program Summary'!$B$5:$B$5000,$A5,'Program Summary'!$C$5:$C$5000,"&lt;&gt;Community Quarterback"))</f>
        <v>0</v>
      </c>
      <c r="J5" s="133">
        <f>IF($A5="","",SUMIFS('Program Summary'!$I$5:$I$5000,'Program Summary'!$B$5:$B$5000,$A5,'Program Summary'!$C$5:$C$5000,"&lt;&gt;Community Quarterback"))</f>
        <v>0</v>
      </c>
      <c r="K5" s="133">
        <f>IF($A5="","",SUM(E5:J5))</f>
        <v>0</v>
      </c>
      <c r="M5" s="134" t="str" cm="1">
        <f t="array" ref="M5">IFERROR(INDEX(_xlfn._xlws.FILTER($A$5:$A$500,$A$5:$A$500&lt;&gt;""),ROWS($M$5:M5)),"")</f>
        <v>Capacity &amp; Operations</v>
      </c>
    </row>
    <row r="6" spans="1:13" s="28" customFormat="1" x14ac:dyDescent="0.3">
      <c r="A6" s="32"/>
      <c r="B6" s="33"/>
      <c r="C6" s="37"/>
      <c r="D6" s="35"/>
      <c r="E6" s="133" t="str">
        <f>IF($A6="","",SUMIFS('Program Summary'!$G$5:$G$5000,'Program Summary'!$B$5:$B$5000,$A6,'Program Summary'!$C$5:$C$5000,"Community Quarterback"))</f>
        <v/>
      </c>
      <c r="F6" s="133" t="str">
        <f>IF($A6="","",SUMIFS('Program Summary'!$H$5:$H$5000,'Program Summary'!$B$5:$B$5000,$A6,'Program Summary'!$C$5:$C$5000,"Community Quarterback"))</f>
        <v/>
      </c>
      <c r="G6" s="133" t="str">
        <f>IF($A6="","",SUMIFS('Program Summary'!$I$5:$I$5000,'Program Summary'!$B$5:$B$5000,$A6,'Program Summary'!$C$5:$C$5000,"Community Quarterback"))</f>
        <v/>
      </c>
      <c r="H6" s="133" t="str">
        <f>IF($A6="","",SUMIFS('Program Summary'!$G$5:$G$5000,'Program Summary'!$B$5:$B$5000,$A6,'Program Summary'!$C$5:$C$5000,"&lt;&gt;Community Quarterback"))</f>
        <v/>
      </c>
      <c r="I6" s="133" t="str">
        <f>IF($A6="","",SUMIFS('Program Summary'!$H$5:$H$5000,'Program Summary'!$B$5:$B$5000,$A6,'Program Summary'!$C$5:$C$5000,"&lt;&gt;Community Quarterback"))</f>
        <v/>
      </c>
      <c r="J6" s="133" t="str">
        <f>IF($A6="","",SUMIFS('Program Summary'!$I$5:$I$5000,'Program Summary'!$B$5:$B$5000,$A6,'Program Summary'!$C$5:$C$5000,"&lt;&gt;Community Quarterback"))</f>
        <v/>
      </c>
      <c r="K6" s="133" t="str">
        <f t="shared" ref="K6:K69" si="0">IF($A6="","",SUM(E6:J6))</f>
        <v/>
      </c>
      <c r="M6" s="134" t="str" cm="1">
        <f t="array" ref="M6">IFERROR(INDEX(_xlfn._xlws.FILTER($A$5:$A$500,$A$5:$A$500&lt;&gt;""),ROWS($M$5:M6)),"")</f>
        <v>Unassigned / Not Yet Tagged</v>
      </c>
    </row>
    <row r="7" spans="1:13" x14ac:dyDescent="0.3">
      <c r="A7" s="32"/>
      <c r="B7" s="33"/>
      <c r="C7" s="34"/>
      <c r="D7" s="35"/>
      <c r="E7" s="133" t="str">
        <f>IF($A7="","",SUMIFS('Program Summary'!$G$5:$G$5000,'Program Summary'!$B$5:$B$5000,$A7,'Program Summary'!$C$5:$C$5000,"Community Quarterback"))</f>
        <v/>
      </c>
      <c r="F7" s="133" t="str">
        <f>IF($A7="","",SUMIFS('Program Summary'!$H$5:$H$5000,'Program Summary'!$B$5:$B$5000,$A7,'Program Summary'!$C$5:$C$5000,"Community Quarterback"))</f>
        <v/>
      </c>
      <c r="G7" s="133" t="str">
        <f>IF($A7="","",SUMIFS('Program Summary'!$I$5:$I$5000,'Program Summary'!$B$5:$B$5000,$A7,'Program Summary'!$C$5:$C$5000,"Community Quarterback"))</f>
        <v/>
      </c>
      <c r="H7" s="133" t="str">
        <f>IF($A7="","",SUMIFS('Program Summary'!$G$5:$G$5000,'Program Summary'!$B$5:$B$5000,$A7,'Program Summary'!$C$5:$C$5000,"&lt;&gt;Community Quarterback"))</f>
        <v/>
      </c>
      <c r="I7" s="133" t="str">
        <f>IF($A7="","",SUMIFS('Program Summary'!$H$5:$H$5000,'Program Summary'!$B$5:$B$5000,$A7,'Program Summary'!$C$5:$C$5000,"&lt;&gt;Community Quarterback"))</f>
        <v/>
      </c>
      <c r="J7" s="133" t="str">
        <f>IF($A7="","",SUMIFS('Program Summary'!$I$5:$I$5000,'Program Summary'!$B$5:$B$5000,$A7,'Program Summary'!$C$5:$C$5000,"&lt;&gt;Community Quarterback"))</f>
        <v/>
      </c>
      <c r="K7" s="133" t="str">
        <f t="shared" si="0"/>
        <v/>
      </c>
      <c r="M7" s="134" t="str" cm="1">
        <f t="array" ref="M7">IFERROR(INDEX(_xlfn._xlws.FILTER($A$5:$A$500,$A$5:$A$500&lt;&gt;""),ROWS($M$5:M7)),"")</f>
        <v/>
      </c>
    </row>
    <row r="8" spans="1:13" x14ac:dyDescent="0.3">
      <c r="A8" s="32"/>
      <c r="B8" s="33"/>
      <c r="C8" s="34"/>
      <c r="D8" s="35"/>
      <c r="E8" s="133" t="str">
        <f>IF($A8="","",SUMIFS('Program Summary'!$G$5:$G$5000,'Program Summary'!$B$5:$B$5000,$A8,'Program Summary'!$C$5:$C$5000,"Community Quarterback"))</f>
        <v/>
      </c>
      <c r="F8" s="133" t="str">
        <f>IF($A8="","",SUMIFS('Program Summary'!$H$5:$H$5000,'Program Summary'!$B$5:$B$5000,$A8,'Program Summary'!$C$5:$C$5000,"Community Quarterback"))</f>
        <v/>
      </c>
      <c r="G8" s="133" t="str">
        <f>IF($A8="","",SUMIFS('Program Summary'!$I$5:$I$5000,'Program Summary'!$B$5:$B$5000,$A8,'Program Summary'!$C$5:$C$5000,"Community Quarterback"))</f>
        <v/>
      </c>
      <c r="H8" s="133" t="str">
        <f>IF($A8="","",SUMIFS('Program Summary'!$G$5:$G$5000,'Program Summary'!$B$5:$B$5000,$A8,'Program Summary'!$C$5:$C$5000,"&lt;&gt;Community Quarterback"))</f>
        <v/>
      </c>
      <c r="I8" s="133" t="str">
        <f>IF($A8="","",SUMIFS('Program Summary'!$H$5:$H$5000,'Program Summary'!$B$5:$B$5000,$A8,'Program Summary'!$C$5:$C$5000,"&lt;&gt;Community Quarterback"))</f>
        <v/>
      </c>
      <c r="J8" s="133" t="str">
        <f>IF($A8="","",SUMIFS('Program Summary'!$I$5:$I$5000,'Program Summary'!$B$5:$B$5000,$A8,'Program Summary'!$C$5:$C$5000,"&lt;&gt;Community Quarterback"))</f>
        <v/>
      </c>
      <c r="K8" s="133" t="str">
        <f t="shared" si="0"/>
        <v/>
      </c>
      <c r="M8" s="134" t="str" cm="1">
        <f t="array" ref="M8">IFERROR(INDEX(_xlfn._xlws.FILTER($A$5:$A$500,$A$5:$A$500&lt;&gt;""),ROWS($M$5:M8)),"")</f>
        <v/>
      </c>
    </row>
    <row r="9" spans="1:13" x14ac:dyDescent="0.3">
      <c r="A9" s="32"/>
      <c r="B9" s="33"/>
      <c r="C9" s="34"/>
      <c r="D9" s="35"/>
      <c r="E9" s="133" t="str">
        <f>IF($A9="","",SUMIFS('Program Summary'!$G$5:$G$5000,'Program Summary'!$B$5:$B$5000,$A9,'Program Summary'!$C$5:$C$5000,"Community Quarterback"))</f>
        <v/>
      </c>
      <c r="F9" s="133" t="str">
        <f>IF($A9="","",SUMIFS('Program Summary'!$H$5:$H$5000,'Program Summary'!$B$5:$B$5000,$A9,'Program Summary'!$C$5:$C$5000,"Community Quarterback"))</f>
        <v/>
      </c>
      <c r="G9" s="133" t="str">
        <f>IF($A9="","",SUMIFS('Program Summary'!$I$5:$I$5000,'Program Summary'!$B$5:$B$5000,$A9,'Program Summary'!$C$5:$C$5000,"Community Quarterback"))</f>
        <v/>
      </c>
      <c r="H9" s="133" t="str">
        <f>IF($A9="","",SUMIFS('Program Summary'!$G$5:$G$5000,'Program Summary'!$B$5:$B$5000,$A9,'Program Summary'!$C$5:$C$5000,"&lt;&gt;Community Quarterback"))</f>
        <v/>
      </c>
      <c r="I9" s="133" t="str">
        <f>IF($A9="","",SUMIFS('Program Summary'!$H$5:$H$5000,'Program Summary'!$B$5:$B$5000,$A9,'Program Summary'!$C$5:$C$5000,"&lt;&gt;Community Quarterback"))</f>
        <v/>
      </c>
      <c r="J9" s="133" t="str">
        <f>IF($A9="","",SUMIFS('Program Summary'!$I$5:$I$5000,'Program Summary'!$B$5:$B$5000,$A9,'Program Summary'!$C$5:$C$5000,"&lt;&gt;Community Quarterback"))</f>
        <v/>
      </c>
      <c r="K9" s="133" t="str">
        <f t="shared" si="0"/>
        <v/>
      </c>
      <c r="M9" s="134" t="str" cm="1">
        <f t="array" ref="M9">IFERROR(INDEX(_xlfn._xlws.FILTER($A$5:$A$500,$A$5:$A$500&lt;&gt;""),ROWS($M$5:M9)),"")</f>
        <v/>
      </c>
    </row>
    <row r="10" spans="1:13" x14ac:dyDescent="0.3">
      <c r="A10" s="32"/>
      <c r="B10" s="33"/>
      <c r="C10" s="34"/>
      <c r="D10" s="35"/>
      <c r="E10" s="133" t="str">
        <f>IF($A10="","",SUMIFS('Program Summary'!$G$5:$G$5000,'Program Summary'!$B$5:$B$5000,$A10,'Program Summary'!$C$5:$C$5000,"Community Quarterback"))</f>
        <v/>
      </c>
      <c r="F10" s="133" t="str">
        <f>IF($A10="","",SUMIFS('Program Summary'!$H$5:$H$5000,'Program Summary'!$B$5:$B$5000,$A10,'Program Summary'!$C$5:$C$5000,"Community Quarterback"))</f>
        <v/>
      </c>
      <c r="G10" s="133" t="str">
        <f>IF($A10="","",SUMIFS('Program Summary'!$I$5:$I$5000,'Program Summary'!$B$5:$B$5000,$A10,'Program Summary'!$C$5:$C$5000,"Community Quarterback"))</f>
        <v/>
      </c>
      <c r="H10" s="133" t="str">
        <f>IF($A10="","",SUMIFS('Program Summary'!$G$5:$G$5000,'Program Summary'!$B$5:$B$5000,$A10,'Program Summary'!$C$5:$C$5000,"&lt;&gt;Community Quarterback"))</f>
        <v/>
      </c>
      <c r="I10" s="133" t="str">
        <f>IF($A10="","",SUMIFS('Program Summary'!$H$5:$H$5000,'Program Summary'!$B$5:$B$5000,$A10,'Program Summary'!$C$5:$C$5000,"&lt;&gt;Community Quarterback"))</f>
        <v/>
      </c>
      <c r="J10" s="133" t="str">
        <f>IF($A10="","",SUMIFS('Program Summary'!$I$5:$I$5000,'Program Summary'!$B$5:$B$5000,$A10,'Program Summary'!$C$5:$C$5000,"&lt;&gt;Community Quarterback"))</f>
        <v/>
      </c>
      <c r="K10" s="133" t="str">
        <f t="shared" si="0"/>
        <v/>
      </c>
      <c r="M10" s="134" t="str" cm="1">
        <f t="array" ref="M10">IFERROR(INDEX(_xlfn._xlws.FILTER($A$5:$A$500,$A$5:$A$500&lt;&gt;""),ROWS($M$5:M10)),"")</f>
        <v/>
      </c>
    </row>
    <row r="11" spans="1:13" x14ac:dyDescent="0.3">
      <c r="A11" s="36"/>
      <c r="B11" s="33"/>
      <c r="C11" s="34"/>
      <c r="D11" s="35"/>
      <c r="E11" s="133" t="str">
        <f>IF($A11="","",SUMIFS('Program Summary'!$G$5:$G$5000,'Program Summary'!$B$5:$B$5000,$A11,'Program Summary'!$C$5:$C$5000,"Community Quarterback"))</f>
        <v/>
      </c>
      <c r="F11" s="133" t="str">
        <f>IF($A11="","",SUMIFS('Program Summary'!$H$5:$H$5000,'Program Summary'!$B$5:$B$5000,$A11,'Program Summary'!$C$5:$C$5000,"Community Quarterback"))</f>
        <v/>
      </c>
      <c r="G11" s="133" t="str">
        <f>IF($A11="","",SUMIFS('Program Summary'!$I$5:$I$5000,'Program Summary'!$B$5:$B$5000,$A11,'Program Summary'!$C$5:$C$5000,"Community Quarterback"))</f>
        <v/>
      </c>
      <c r="H11" s="133" t="str">
        <f>IF($A11="","",SUMIFS('Program Summary'!$G$5:$G$5000,'Program Summary'!$B$5:$B$5000,$A11,'Program Summary'!$C$5:$C$5000,"&lt;&gt;Community Quarterback"))</f>
        <v/>
      </c>
      <c r="I11" s="133" t="str">
        <f>IF($A11="","",SUMIFS('Program Summary'!$H$5:$H$5000,'Program Summary'!$B$5:$B$5000,$A11,'Program Summary'!$C$5:$C$5000,"&lt;&gt;Community Quarterback"))</f>
        <v/>
      </c>
      <c r="J11" s="133" t="str">
        <f>IF($A11="","",SUMIFS('Program Summary'!$I$5:$I$5000,'Program Summary'!$B$5:$B$5000,$A11,'Program Summary'!$C$5:$C$5000,"&lt;&gt;Community Quarterback"))</f>
        <v/>
      </c>
      <c r="K11" s="133" t="str">
        <f t="shared" si="0"/>
        <v/>
      </c>
      <c r="M11" s="134" t="str" cm="1">
        <f t="array" ref="M11">IFERROR(INDEX(_xlfn._xlws.FILTER($A$5:$A$500,$A$5:$A$500&lt;&gt;""),ROWS($M$5:M11)),"")</f>
        <v/>
      </c>
    </row>
    <row r="12" spans="1:13" x14ac:dyDescent="0.3">
      <c r="A12" s="32"/>
      <c r="B12" s="33"/>
      <c r="C12" s="34"/>
      <c r="D12" s="35"/>
      <c r="E12" s="133" t="str">
        <f>IF($A12="","",SUMIFS('Program Summary'!$G$5:$G$5000,'Program Summary'!$B$5:$B$5000,$A12,'Program Summary'!$C$5:$C$5000,"Community Quarterback"))</f>
        <v/>
      </c>
      <c r="F12" s="133" t="str">
        <f>IF($A12="","",SUMIFS('Program Summary'!$H$5:$H$5000,'Program Summary'!$B$5:$B$5000,$A12,'Program Summary'!$C$5:$C$5000,"Community Quarterback"))</f>
        <v/>
      </c>
      <c r="G12" s="133" t="str">
        <f>IF($A12="","",SUMIFS('Program Summary'!$I$5:$I$5000,'Program Summary'!$B$5:$B$5000,$A12,'Program Summary'!$C$5:$C$5000,"Community Quarterback"))</f>
        <v/>
      </c>
      <c r="H12" s="133" t="str">
        <f>IF($A12="","",SUMIFS('Program Summary'!$G$5:$G$5000,'Program Summary'!$B$5:$B$5000,$A12,'Program Summary'!$C$5:$C$5000,"&lt;&gt;Community Quarterback"))</f>
        <v/>
      </c>
      <c r="I12" s="133" t="str">
        <f>IF($A12="","",SUMIFS('Program Summary'!$H$5:$H$5000,'Program Summary'!$B$5:$B$5000,$A12,'Program Summary'!$C$5:$C$5000,"&lt;&gt;Community Quarterback"))</f>
        <v/>
      </c>
      <c r="J12" s="133" t="str">
        <f>IF($A12="","",SUMIFS('Program Summary'!$I$5:$I$5000,'Program Summary'!$B$5:$B$5000,$A12,'Program Summary'!$C$5:$C$5000,"&lt;&gt;Community Quarterback"))</f>
        <v/>
      </c>
      <c r="K12" s="133" t="str">
        <f t="shared" si="0"/>
        <v/>
      </c>
      <c r="M12" s="134" t="str" cm="1">
        <f t="array" ref="M12">IFERROR(INDEX(_xlfn._xlws.FILTER($A$5:$A$500,$A$5:$A$500&lt;&gt;""),ROWS($M$5:M12)),"")</f>
        <v/>
      </c>
    </row>
    <row r="13" spans="1:13" x14ac:dyDescent="0.3">
      <c r="A13" s="32"/>
      <c r="B13" s="33"/>
      <c r="C13" s="37"/>
      <c r="D13" s="35"/>
      <c r="E13" s="133" t="str">
        <f>IF($A13="","",SUMIFS('Program Summary'!$G$5:$G$5000,'Program Summary'!$B$5:$B$5000,$A13,'Program Summary'!$C$5:$C$5000,"Community Quarterback"))</f>
        <v/>
      </c>
      <c r="F13" s="133" t="str">
        <f>IF($A13="","",SUMIFS('Program Summary'!$H$5:$H$5000,'Program Summary'!$B$5:$B$5000,$A13,'Program Summary'!$C$5:$C$5000,"Community Quarterback"))</f>
        <v/>
      </c>
      <c r="G13" s="133" t="str">
        <f>IF($A13="","",SUMIFS('Program Summary'!$I$5:$I$5000,'Program Summary'!$B$5:$B$5000,$A13,'Program Summary'!$C$5:$C$5000,"Community Quarterback"))</f>
        <v/>
      </c>
      <c r="H13" s="133" t="str">
        <f>IF($A13="","",SUMIFS('Program Summary'!$G$5:$G$5000,'Program Summary'!$B$5:$B$5000,$A13,'Program Summary'!$C$5:$C$5000,"&lt;&gt;Community Quarterback"))</f>
        <v/>
      </c>
      <c r="I13" s="133" t="str">
        <f>IF($A13="","",SUMIFS('Program Summary'!$H$5:$H$5000,'Program Summary'!$B$5:$B$5000,$A13,'Program Summary'!$C$5:$C$5000,"&lt;&gt;Community Quarterback"))</f>
        <v/>
      </c>
      <c r="J13" s="133" t="str">
        <f>IF($A13="","",SUMIFS('Program Summary'!$I$5:$I$5000,'Program Summary'!$B$5:$B$5000,$A13,'Program Summary'!$C$5:$C$5000,"&lt;&gt;Community Quarterback"))</f>
        <v/>
      </c>
      <c r="K13" s="133" t="str">
        <f t="shared" si="0"/>
        <v/>
      </c>
      <c r="M13" s="134" t="str" cm="1">
        <f t="array" ref="M13">IFERROR(INDEX(_xlfn._xlws.FILTER($A$5:$A$500,$A$5:$A$500&lt;&gt;""),ROWS($M$5:M13)),"")</f>
        <v/>
      </c>
    </row>
    <row r="14" spans="1:13" x14ac:dyDescent="0.3">
      <c r="A14" s="32"/>
      <c r="B14" s="33"/>
      <c r="C14" s="34"/>
      <c r="D14" s="35"/>
      <c r="E14" s="133" t="str">
        <f>IF($A14="","",SUMIFS('Program Summary'!$G$5:$G$5000,'Program Summary'!$B$5:$B$5000,$A14,'Program Summary'!$C$5:$C$5000,"Community Quarterback"))</f>
        <v/>
      </c>
      <c r="F14" s="133" t="str">
        <f>IF($A14="","",SUMIFS('Program Summary'!$H$5:$H$5000,'Program Summary'!$B$5:$B$5000,$A14,'Program Summary'!$C$5:$C$5000,"Community Quarterback"))</f>
        <v/>
      </c>
      <c r="G14" s="133" t="str">
        <f>IF($A14="","",SUMIFS('Program Summary'!$I$5:$I$5000,'Program Summary'!$B$5:$B$5000,$A14,'Program Summary'!$C$5:$C$5000,"Community Quarterback"))</f>
        <v/>
      </c>
      <c r="H14" s="133" t="str">
        <f>IF($A14="","",SUMIFS('Program Summary'!$G$5:$G$5000,'Program Summary'!$B$5:$B$5000,$A14,'Program Summary'!$C$5:$C$5000,"&lt;&gt;Community Quarterback"))</f>
        <v/>
      </c>
      <c r="I14" s="133" t="str">
        <f>IF($A14="","",SUMIFS('Program Summary'!$H$5:$H$5000,'Program Summary'!$B$5:$B$5000,$A14,'Program Summary'!$C$5:$C$5000,"&lt;&gt;Community Quarterback"))</f>
        <v/>
      </c>
      <c r="J14" s="133" t="str">
        <f>IF($A14="","",SUMIFS('Program Summary'!$I$5:$I$5000,'Program Summary'!$B$5:$B$5000,$A14,'Program Summary'!$C$5:$C$5000,"&lt;&gt;Community Quarterback"))</f>
        <v/>
      </c>
      <c r="K14" s="133" t="str">
        <f t="shared" si="0"/>
        <v/>
      </c>
      <c r="M14" s="134" t="str" cm="1">
        <f t="array" ref="M14">IFERROR(INDEX(_xlfn._xlws.FILTER($A$5:$A$500,$A$5:$A$500&lt;&gt;""),ROWS($M$5:M14)),"")</f>
        <v/>
      </c>
    </row>
    <row r="15" spans="1:13" x14ac:dyDescent="0.3">
      <c r="A15" s="33"/>
      <c r="B15" s="32"/>
      <c r="C15" s="37"/>
      <c r="D15" s="35"/>
      <c r="E15" s="133" t="str">
        <f>IF($A15="","",SUMIFS('Program Summary'!$G$5:$G$5000,'Program Summary'!$B$5:$B$5000,$A15,'Program Summary'!$C$5:$C$5000,"Community Quarterback"))</f>
        <v/>
      </c>
      <c r="F15" s="133" t="str">
        <f>IF($A15="","",SUMIFS('Program Summary'!$H$5:$H$5000,'Program Summary'!$B$5:$B$5000,$A15,'Program Summary'!$C$5:$C$5000,"Community Quarterback"))</f>
        <v/>
      </c>
      <c r="G15" s="133" t="str">
        <f>IF($A15="","",SUMIFS('Program Summary'!$I$5:$I$5000,'Program Summary'!$B$5:$B$5000,$A15,'Program Summary'!$C$5:$C$5000,"Community Quarterback"))</f>
        <v/>
      </c>
      <c r="H15" s="133" t="str">
        <f>IF($A15="","",SUMIFS('Program Summary'!$G$5:$G$5000,'Program Summary'!$B$5:$B$5000,$A15,'Program Summary'!$C$5:$C$5000,"&lt;&gt;Community Quarterback"))</f>
        <v/>
      </c>
      <c r="I15" s="133" t="str">
        <f>IF($A15="","",SUMIFS('Program Summary'!$H$5:$H$5000,'Program Summary'!$B$5:$B$5000,$A15,'Program Summary'!$C$5:$C$5000,"&lt;&gt;Community Quarterback"))</f>
        <v/>
      </c>
      <c r="J15" s="133" t="str">
        <f>IF($A15="","",SUMIFS('Program Summary'!$I$5:$I$5000,'Program Summary'!$B$5:$B$5000,$A15,'Program Summary'!$C$5:$C$5000,"&lt;&gt;Community Quarterback"))</f>
        <v/>
      </c>
      <c r="K15" s="133" t="str">
        <f t="shared" si="0"/>
        <v/>
      </c>
      <c r="M15" s="134" t="str" cm="1">
        <f t="array" ref="M15">IFERROR(INDEX(_xlfn._xlws.FILTER($A$5:$A$500,$A$5:$A$500&lt;&gt;""),ROWS($M$5:M15)),"")</f>
        <v/>
      </c>
    </row>
    <row r="16" spans="1:13" x14ac:dyDescent="0.3">
      <c r="A16" s="33"/>
      <c r="B16" s="33"/>
      <c r="C16" s="34"/>
      <c r="D16" s="35"/>
      <c r="E16" s="133" t="str">
        <f>IF($A16="","",SUMIFS('Program Summary'!$G$5:$G$5000,'Program Summary'!$B$5:$B$5000,$A16,'Program Summary'!$C$5:$C$5000,"Community Quarterback"))</f>
        <v/>
      </c>
      <c r="F16" s="133" t="str">
        <f>IF($A16="","",SUMIFS('Program Summary'!$H$5:$H$5000,'Program Summary'!$B$5:$B$5000,$A16,'Program Summary'!$C$5:$C$5000,"Community Quarterback"))</f>
        <v/>
      </c>
      <c r="G16" s="133" t="str">
        <f>IF($A16="","",SUMIFS('Program Summary'!$I$5:$I$5000,'Program Summary'!$B$5:$B$5000,$A16,'Program Summary'!$C$5:$C$5000,"Community Quarterback"))</f>
        <v/>
      </c>
      <c r="H16" s="133" t="str">
        <f>IF($A16="","",SUMIFS('Program Summary'!$G$5:$G$5000,'Program Summary'!$B$5:$B$5000,$A16,'Program Summary'!$C$5:$C$5000,"&lt;&gt;Community Quarterback"))</f>
        <v/>
      </c>
      <c r="I16" s="133" t="str">
        <f>IF($A16="","",SUMIFS('Program Summary'!$H$5:$H$5000,'Program Summary'!$B$5:$B$5000,$A16,'Program Summary'!$C$5:$C$5000,"&lt;&gt;Community Quarterback"))</f>
        <v/>
      </c>
      <c r="J16" s="133" t="str">
        <f>IF($A16="","",SUMIFS('Program Summary'!$I$5:$I$5000,'Program Summary'!$B$5:$B$5000,$A16,'Program Summary'!$C$5:$C$5000,"&lt;&gt;Community Quarterback"))</f>
        <v/>
      </c>
      <c r="K16" s="133" t="str">
        <f t="shared" si="0"/>
        <v/>
      </c>
      <c r="M16" s="134" t="str" cm="1">
        <f t="array" ref="M16">IFERROR(INDEX(_xlfn._xlws.FILTER($A$5:$A$500,$A$5:$A$500&lt;&gt;""),ROWS($M$5:M16)),"")</f>
        <v/>
      </c>
    </row>
    <row r="17" spans="1:13" x14ac:dyDescent="0.3">
      <c r="A17" s="33"/>
      <c r="B17" s="33"/>
      <c r="C17" s="34"/>
      <c r="D17" s="35"/>
      <c r="E17" s="133" t="str">
        <f>IF($A17="","",SUMIFS('Program Summary'!$G$5:$G$5000,'Program Summary'!$B$5:$B$5000,$A17,'Program Summary'!$C$5:$C$5000,"Community Quarterback"))</f>
        <v/>
      </c>
      <c r="F17" s="133" t="str">
        <f>IF($A17="","",SUMIFS('Program Summary'!$H$5:$H$5000,'Program Summary'!$B$5:$B$5000,$A17,'Program Summary'!$C$5:$C$5000,"Community Quarterback"))</f>
        <v/>
      </c>
      <c r="G17" s="133" t="str">
        <f>IF($A17="","",SUMIFS('Program Summary'!$I$5:$I$5000,'Program Summary'!$B$5:$B$5000,$A17,'Program Summary'!$C$5:$C$5000,"Community Quarterback"))</f>
        <v/>
      </c>
      <c r="H17" s="133" t="str">
        <f>IF($A17="","",SUMIFS('Program Summary'!$G$5:$G$5000,'Program Summary'!$B$5:$B$5000,$A17,'Program Summary'!$C$5:$C$5000,"&lt;&gt;Community Quarterback"))</f>
        <v/>
      </c>
      <c r="I17" s="133" t="str">
        <f>IF($A17="","",SUMIFS('Program Summary'!$H$5:$H$5000,'Program Summary'!$B$5:$B$5000,$A17,'Program Summary'!$C$5:$C$5000,"&lt;&gt;Community Quarterback"))</f>
        <v/>
      </c>
      <c r="J17" s="133" t="str">
        <f>IF($A17="","",SUMIFS('Program Summary'!$I$5:$I$5000,'Program Summary'!$B$5:$B$5000,$A17,'Program Summary'!$C$5:$C$5000,"&lt;&gt;Community Quarterback"))</f>
        <v/>
      </c>
      <c r="K17" s="133" t="str">
        <f t="shared" si="0"/>
        <v/>
      </c>
      <c r="M17" s="134" t="str" cm="1">
        <f t="array" ref="M17">IFERROR(INDEX(_xlfn._xlws.FILTER($A$5:$A$500,$A$5:$A$500&lt;&gt;""),ROWS($M$5:M17)),"")</f>
        <v/>
      </c>
    </row>
    <row r="18" spans="1:13" x14ac:dyDescent="0.3">
      <c r="A18" s="33"/>
      <c r="B18" s="33"/>
      <c r="C18" s="34"/>
      <c r="D18" s="35"/>
      <c r="E18" s="133" t="str">
        <f>IF($A18="","",SUMIFS('Program Summary'!$G$5:$G$5000,'Program Summary'!$B$5:$B$5000,$A18,'Program Summary'!$C$5:$C$5000,"Community Quarterback"))</f>
        <v/>
      </c>
      <c r="F18" s="133" t="str">
        <f>IF($A18="","",SUMIFS('Program Summary'!$H$5:$H$5000,'Program Summary'!$B$5:$B$5000,$A18,'Program Summary'!$C$5:$C$5000,"Community Quarterback"))</f>
        <v/>
      </c>
      <c r="G18" s="133" t="str">
        <f>IF($A18="","",SUMIFS('Program Summary'!$I$5:$I$5000,'Program Summary'!$B$5:$B$5000,$A18,'Program Summary'!$C$5:$C$5000,"Community Quarterback"))</f>
        <v/>
      </c>
      <c r="H18" s="133" t="str">
        <f>IF($A18="","",SUMIFS('Program Summary'!$G$5:$G$5000,'Program Summary'!$B$5:$B$5000,$A18,'Program Summary'!$C$5:$C$5000,"&lt;&gt;Community Quarterback"))</f>
        <v/>
      </c>
      <c r="I18" s="133" t="str">
        <f>IF($A18="","",SUMIFS('Program Summary'!$H$5:$H$5000,'Program Summary'!$B$5:$B$5000,$A18,'Program Summary'!$C$5:$C$5000,"&lt;&gt;Community Quarterback"))</f>
        <v/>
      </c>
      <c r="J18" s="133" t="str">
        <f>IF($A18="","",SUMIFS('Program Summary'!$I$5:$I$5000,'Program Summary'!$B$5:$B$5000,$A18,'Program Summary'!$C$5:$C$5000,"&lt;&gt;Community Quarterback"))</f>
        <v/>
      </c>
      <c r="K18" s="133" t="str">
        <f t="shared" si="0"/>
        <v/>
      </c>
      <c r="M18" s="134" t="str" cm="1">
        <f t="array" ref="M18">IFERROR(INDEX(_xlfn._xlws.FILTER($A$5:$A$500,$A$5:$A$500&lt;&gt;""),ROWS($M$5:M18)),"")</f>
        <v/>
      </c>
    </row>
    <row r="19" spans="1:13" x14ac:dyDescent="0.3">
      <c r="A19" s="33"/>
      <c r="B19" s="33"/>
      <c r="C19" s="34"/>
      <c r="D19" s="35"/>
      <c r="E19" s="133" t="str">
        <f>IF($A19="","",SUMIFS('Program Summary'!$G$5:$G$5000,'Program Summary'!$B$5:$B$5000,$A19,'Program Summary'!$C$5:$C$5000,"Community Quarterback"))</f>
        <v/>
      </c>
      <c r="F19" s="133" t="str">
        <f>IF($A19="","",SUMIFS('Program Summary'!$H$5:$H$5000,'Program Summary'!$B$5:$B$5000,$A19,'Program Summary'!$C$5:$C$5000,"Community Quarterback"))</f>
        <v/>
      </c>
      <c r="G19" s="133" t="str">
        <f>IF($A19="","",SUMIFS('Program Summary'!$I$5:$I$5000,'Program Summary'!$B$5:$B$5000,$A19,'Program Summary'!$C$5:$C$5000,"Community Quarterback"))</f>
        <v/>
      </c>
      <c r="H19" s="133" t="str">
        <f>IF($A19="","",SUMIFS('Program Summary'!$G$5:$G$5000,'Program Summary'!$B$5:$B$5000,$A19,'Program Summary'!$C$5:$C$5000,"&lt;&gt;Community Quarterback"))</f>
        <v/>
      </c>
      <c r="I19" s="133" t="str">
        <f>IF($A19="","",SUMIFS('Program Summary'!$H$5:$H$5000,'Program Summary'!$B$5:$B$5000,$A19,'Program Summary'!$C$5:$C$5000,"&lt;&gt;Community Quarterback"))</f>
        <v/>
      </c>
      <c r="J19" s="133" t="str">
        <f>IF($A19="","",SUMIFS('Program Summary'!$I$5:$I$5000,'Program Summary'!$B$5:$B$5000,$A19,'Program Summary'!$C$5:$C$5000,"&lt;&gt;Community Quarterback"))</f>
        <v/>
      </c>
      <c r="K19" s="133" t="str">
        <f t="shared" si="0"/>
        <v/>
      </c>
      <c r="M19" s="134" t="str" cm="1">
        <f t="array" ref="M19">IFERROR(INDEX(_xlfn._xlws.FILTER($A$5:$A$500,$A$5:$A$500&lt;&gt;""),ROWS($M$5:M19)),"")</f>
        <v/>
      </c>
    </row>
    <row r="20" spans="1:13" x14ac:dyDescent="0.3">
      <c r="A20" s="33"/>
      <c r="B20" s="33"/>
      <c r="C20" s="34"/>
      <c r="D20" s="35"/>
      <c r="E20" s="133" t="str">
        <f>IF($A20="","",SUMIFS('Program Summary'!$G$5:$G$5000,'Program Summary'!$B$5:$B$5000,$A20,'Program Summary'!$C$5:$C$5000,"Community Quarterback"))</f>
        <v/>
      </c>
      <c r="F20" s="133" t="str">
        <f>IF($A20="","",SUMIFS('Program Summary'!$H$5:$H$5000,'Program Summary'!$B$5:$B$5000,$A20,'Program Summary'!$C$5:$C$5000,"Community Quarterback"))</f>
        <v/>
      </c>
      <c r="G20" s="133" t="str">
        <f>IF($A20="","",SUMIFS('Program Summary'!$I$5:$I$5000,'Program Summary'!$B$5:$B$5000,$A20,'Program Summary'!$C$5:$C$5000,"Community Quarterback"))</f>
        <v/>
      </c>
      <c r="H20" s="133" t="str">
        <f>IF($A20="","",SUMIFS('Program Summary'!$G$5:$G$5000,'Program Summary'!$B$5:$B$5000,$A20,'Program Summary'!$C$5:$C$5000,"&lt;&gt;Community Quarterback"))</f>
        <v/>
      </c>
      <c r="I20" s="133" t="str">
        <f>IF($A20="","",SUMIFS('Program Summary'!$H$5:$H$5000,'Program Summary'!$B$5:$B$5000,$A20,'Program Summary'!$C$5:$C$5000,"&lt;&gt;Community Quarterback"))</f>
        <v/>
      </c>
      <c r="J20" s="133" t="str">
        <f>IF($A20="","",SUMIFS('Program Summary'!$I$5:$I$5000,'Program Summary'!$B$5:$B$5000,$A20,'Program Summary'!$C$5:$C$5000,"&lt;&gt;Community Quarterback"))</f>
        <v/>
      </c>
      <c r="K20" s="133" t="str">
        <f t="shared" si="0"/>
        <v/>
      </c>
      <c r="M20" s="134" t="str" cm="1">
        <f t="array" ref="M20">IFERROR(INDEX(_xlfn._xlws.FILTER($A$5:$A$500,$A$5:$A$500&lt;&gt;""),ROWS($M$5:M20)),"")</f>
        <v/>
      </c>
    </row>
    <row r="21" spans="1:13" x14ac:dyDescent="0.3">
      <c r="A21" s="33"/>
      <c r="B21" s="33"/>
      <c r="C21" s="34"/>
      <c r="D21" s="35"/>
      <c r="E21" s="133" t="str">
        <f>IF($A21="","",SUMIFS('Program Summary'!$G$5:$G$5000,'Program Summary'!$B$5:$B$5000,$A21,'Program Summary'!$C$5:$C$5000,"Community Quarterback"))</f>
        <v/>
      </c>
      <c r="F21" s="133" t="str">
        <f>IF($A21="","",SUMIFS('Program Summary'!$H$5:$H$5000,'Program Summary'!$B$5:$B$5000,$A21,'Program Summary'!$C$5:$C$5000,"Community Quarterback"))</f>
        <v/>
      </c>
      <c r="G21" s="133" t="str">
        <f>IF($A21="","",SUMIFS('Program Summary'!$I$5:$I$5000,'Program Summary'!$B$5:$B$5000,$A21,'Program Summary'!$C$5:$C$5000,"Community Quarterback"))</f>
        <v/>
      </c>
      <c r="H21" s="133" t="str">
        <f>IF($A21="","",SUMIFS('Program Summary'!$G$5:$G$5000,'Program Summary'!$B$5:$B$5000,$A21,'Program Summary'!$C$5:$C$5000,"&lt;&gt;Community Quarterback"))</f>
        <v/>
      </c>
      <c r="I21" s="133" t="str">
        <f>IF($A21="","",SUMIFS('Program Summary'!$H$5:$H$5000,'Program Summary'!$B$5:$B$5000,$A21,'Program Summary'!$C$5:$C$5000,"&lt;&gt;Community Quarterback"))</f>
        <v/>
      </c>
      <c r="J21" s="133" t="str">
        <f>IF($A21="","",SUMIFS('Program Summary'!$I$5:$I$5000,'Program Summary'!$B$5:$B$5000,$A21,'Program Summary'!$C$5:$C$5000,"&lt;&gt;Community Quarterback"))</f>
        <v/>
      </c>
      <c r="K21" s="133" t="str">
        <f t="shared" si="0"/>
        <v/>
      </c>
      <c r="M21" s="134" t="str" cm="1">
        <f t="array" ref="M21">IFERROR(INDEX(_xlfn._xlws.FILTER($A$5:$A$500,$A$5:$A$500&lt;&gt;""),ROWS($M$5:M21)),"")</f>
        <v/>
      </c>
    </row>
    <row r="22" spans="1:13" x14ac:dyDescent="0.3">
      <c r="A22" s="33"/>
      <c r="B22" s="33"/>
      <c r="C22" s="34"/>
      <c r="D22" s="35"/>
      <c r="E22" s="133" t="str">
        <f>IF($A22="","",SUMIFS('Program Summary'!$G$5:$G$5000,'Program Summary'!$B$5:$B$5000,$A22,'Program Summary'!$C$5:$C$5000,"Community Quarterback"))</f>
        <v/>
      </c>
      <c r="F22" s="133" t="str">
        <f>IF($A22="","",SUMIFS('Program Summary'!$H$5:$H$5000,'Program Summary'!$B$5:$B$5000,$A22,'Program Summary'!$C$5:$C$5000,"Community Quarterback"))</f>
        <v/>
      </c>
      <c r="G22" s="133" t="str">
        <f>IF($A22="","",SUMIFS('Program Summary'!$I$5:$I$5000,'Program Summary'!$B$5:$B$5000,$A22,'Program Summary'!$C$5:$C$5000,"Community Quarterback"))</f>
        <v/>
      </c>
      <c r="H22" s="133" t="str">
        <f>IF($A22="","",SUMIFS('Program Summary'!$G$5:$G$5000,'Program Summary'!$B$5:$B$5000,$A22,'Program Summary'!$C$5:$C$5000,"&lt;&gt;Community Quarterback"))</f>
        <v/>
      </c>
      <c r="I22" s="133" t="str">
        <f>IF($A22="","",SUMIFS('Program Summary'!$H$5:$H$5000,'Program Summary'!$B$5:$B$5000,$A22,'Program Summary'!$C$5:$C$5000,"&lt;&gt;Community Quarterback"))</f>
        <v/>
      </c>
      <c r="J22" s="133" t="str">
        <f>IF($A22="","",SUMIFS('Program Summary'!$I$5:$I$5000,'Program Summary'!$B$5:$B$5000,$A22,'Program Summary'!$C$5:$C$5000,"&lt;&gt;Community Quarterback"))</f>
        <v/>
      </c>
      <c r="K22" s="133" t="str">
        <f t="shared" si="0"/>
        <v/>
      </c>
      <c r="M22" s="134" t="str" cm="1">
        <f t="array" ref="M22">IFERROR(INDEX(_xlfn._xlws.FILTER($A$5:$A$500,$A$5:$A$500&lt;&gt;""),ROWS($M$5:M22)),"")</f>
        <v/>
      </c>
    </row>
    <row r="23" spans="1:13" x14ac:dyDescent="0.3">
      <c r="A23" s="33"/>
      <c r="B23" s="33"/>
      <c r="C23" s="34"/>
      <c r="D23" s="35"/>
      <c r="E23" s="133" t="str">
        <f>IF($A23="","",SUMIFS('Program Summary'!$G$5:$G$5000,'Program Summary'!$B$5:$B$5000,$A23,'Program Summary'!$C$5:$C$5000,"Community Quarterback"))</f>
        <v/>
      </c>
      <c r="F23" s="133" t="str">
        <f>IF($A23="","",SUMIFS('Program Summary'!$H$5:$H$5000,'Program Summary'!$B$5:$B$5000,$A23,'Program Summary'!$C$5:$C$5000,"Community Quarterback"))</f>
        <v/>
      </c>
      <c r="G23" s="133" t="str">
        <f>IF($A23="","",SUMIFS('Program Summary'!$I$5:$I$5000,'Program Summary'!$B$5:$B$5000,$A23,'Program Summary'!$C$5:$C$5000,"Community Quarterback"))</f>
        <v/>
      </c>
      <c r="H23" s="133" t="str">
        <f>IF($A23="","",SUMIFS('Program Summary'!$G$5:$G$5000,'Program Summary'!$B$5:$B$5000,$A23,'Program Summary'!$C$5:$C$5000,"&lt;&gt;Community Quarterback"))</f>
        <v/>
      </c>
      <c r="I23" s="133" t="str">
        <f>IF($A23="","",SUMIFS('Program Summary'!$H$5:$H$5000,'Program Summary'!$B$5:$B$5000,$A23,'Program Summary'!$C$5:$C$5000,"&lt;&gt;Community Quarterback"))</f>
        <v/>
      </c>
      <c r="J23" s="133" t="str">
        <f>IF($A23="","",SUMIFS('Program Summary'!$I$5:$I$5000,'Program Summary'!$B$5:$B$5000,$A23,'Program Summary'!$C$5:$C$5000,"&lt;&gt;Community Quarterback"))</f>
        <v/>
      </c>
      <c r="K23" s="133" t="str">
        <f t="shared" si="0"/>
        <v/>
      </c>
      <c r="M23" s="134" t="str" cm="1">
        <f t="array" ref="M23">IFERROR(INDEX(_xlfn._xlws.FILTER($A$5:$A$500,$A$5:$A$500&lt;&gt;""),ROWS($M$5:M23)),"")</f>
        <v/>
      </c>
    </row>
    <row r="24" spans="1:13" x14ac:dyDescent="0.3">
      <c r="A24" s="33"/>
      <c r="B24" s="33"/>
      <c r="C24" s="34"/>
      <c r="D24" s="35"/>
      <c r="E24" s="133" t="str">
        <f>IF($A24="","",SUMIFS('Program Summary'!$G$5:$G$5000,'Program Summary'!$B$5:$B$5000,$A24,'Program Summary'!$C$5:$C$5000,"Community Quarterback"))</f>
        <v/>
      </c>
      <c r="F24" s="133" t="str">
        <f>IF($A24="","",SUMIFS('Program Summary'!$H$5:$H$5000,'Program Summary'!$B$5:$B$5000,$A24,'Program Summary'!$C$5:$C$5000,"Community Quarterback"))</f>
        <v/>
      </c>
      <c r="G24" s="133" t="str">
        <f>IF($A24="","",SUMIFS('Program Summary'!$I$5:$I$5000,'Program Summary'!$B$5:$B$5000,$A24,'Program Summary'!$C$5:$C$5000,"Community Quarterback"))</f>
        <v/>
      </c>
      <c r="H24" s="133" t="str">
        <f>IF($A24="","",SUMIFS('Program Summary'!$G$5:$G$5000,'Program Summary'!$B$5:$B$5000,$A24,'Program Summary'!$C$5:$C$5000,"&lt;&gt;Community Quarterback"))</f>
        <v/>
      </c>
      <c r="I24" s="133" t="str">
        <f>IF($A24="","",SUMIFS('Program Summary'!$H$5:$H$5000,'Program Summary'!$B$5:$B$5000,$A24,'Program Summary'!$C$5:$C$5000,"&lt;&gt;Community Quarterback"))</f>
        <v/>
      </c>
      <c r="J24" s="133" t="str">
        <f>IF($A24="","",SUMIFS('Program Summary'!$I$5:$I$5000,'Program Summary'!$B$5:$B$5000,$A24,'Program Summary'!$C$5:$C$5000,"&lt;&gt;Community Quarterback"))</f>
        <v/>
      </c>
      <c r="K24" s="133" t="str">
        <f t="shared" si="0"/>
        <v/>
      </c>
      <c r="M24" s="134" t="str" cm="1">
        <f t="array" ref="M24">IFERROR(INDEX(_xlfn._xlws.FILTER($A$5:$A$500,$A$5:$A$500&lt;&gt;""),ROWS($M$5:M24)),"")</f>
        <v/>
      </c>
    </row>
    <row r="25" spans="1:13" x14ac:dyDescent="0.3">
      <c r="A25" s="33"/>
      <c r="B25" s="33"/>
      <c r="C25" s="34"/>
      <c r="D25" s="35"/>
      <c r="E25" s="133" t="str">
        <f>IF($A25="","",SUMIFS('Program Summary'!$G$5:$G$5000,'Program Summary'!$B$5:$B$5000,$A25,'Program Summary'!$C$5:$C$5000,"Community Quarterback"))</f>
        <v/>
      </c>
      <c r="F25" s="133" t="str">
        <f>IF($A25="","",SUMIFS('Program Summary'!$H$5:$H$5000,'Program Summary'!$B$5:$B$5000,$A25,'Program Summary'!$C$5:$C$5000,"Community Quarterback"))</f>
        <v/>
      </c>
      <c r="G25" s="133" t="str">
        <f>IF($A25="","",SUMIFS('Program Summary'!$I$5:$I$5000,'Program Summary'!$B$5:$B$5000,$A25,'Program Summary'!$C$5:$C$5000,"Community Quarterback"))</f>
        <v/>
      </c>
      <c r="H25" s="133" t="str">
        <f>IF($A25="","",SUMIFS('Program Summary'!$G$5:$G$5000,'Program Summary'!$B$5:$B$5000,$A25,'Program Summary'!$C$5:$C$5000,"&lt;&gt;Community Quarterback"))</f>
        <v/>
      </c>
      <c r="I25" s="133" t="str">
        <f>IF($A25="","",SUMIFS('Program Summary'!$H$5:$H$5000,'Program Summary'!$B$5:$B$5000,$A25,'Program Summary'!$C$5:$C$5000,"&lt;&gt;Community Quarterback"))</f>
        <v/>
      </c>
      <c r="J25" s="133" t="str">
        <f>IF($A25="","",SUMIFS('Program Summary'!$I$5:$I$5000,'Program Summary'!$B$5:$B$5000,$A25,'Program Summary'!$C$5:$C$5000,"&lt;&gt;Community Quarterback"))</f>
        <v/>
      </c>
      <c r="K25" s="133" t="str">
        <f t="shared" si="0"/>
        <v/>
      </c>
      <c r="M25" s="134" t="str" cm="1">
        <f t="array" ref="M25">IFERROR(INDEX(_xlfn._xlws.FILTER($A$5:$A$500,$A$5:$A$500&lt;&gt;""),ROWS($M$5:M25)),"")</f>
        <v/>
      </c>
    </row>
    <row r="26" spans="1:13" x14ac:dyDescent="0.3">
      <c r="A26" s="33"/>
      <c r="B26" s="33"/>
      <c r="C26" s="34"/>
      <c r="D26" s="35"/>
      <c r="E26" s="133" t="str">
        <f>IF($A26="","",SUMIFS('Program Summary'!$G$5:$G$5000,'Program Summary'!$B$5:$B$5000,$A26,'Program Summary'!$C$5:$C$5000,"Community Quarterback"))</f>
        <v/>
      </c>
      <c r="F26" s="133" t="str">
        <f>IF($A26="","",SUMIFS('Program Summary'!$H$5:$H$5000,'Program Summary'!$B$5:$B$5000,$A26,'Program Summary'!$C$5:$C$5000,"Community Quarterback"))</f>
        <v/>
      </c>
      <c r="G26" s="133" t="str">
        <f>IF($A26="","",SUMIFS('Program Summary'!$I$5:$I$5000,'Program Summary'!$B$5:$B$5000,$A26,'Program Summary'!$C$5:$C$5000,"Community Quarterback"))</f>
        <v/>
      </c>
      <c r="H26" s="133" t="str">
        <f>IF($A26="","",SUMIFS('Program Summary'!$G$5:$G$5000,'Program Summary'!$B$5:$B$5000,$A26,'Program Summary'!$C$5:$C$5000,"&lt;&gt;Community Quarterback"))</f>
        <v/>
      </c>
      <c r="I26" s="133" t="str">
        <f>IF($A26="","",SUMIFS('Program Summary'!$H$5:$H$5000,'Program Summary'!$B$5:$B$5000,$A26,'Program Summary'!$C$5:$C$5000,"&lt;&gt;Community Quarterback"))</f>
        <v/>
      </c>
      <c r="J26" s="133" t="str">
        <f>IF($A26="","",SUMIFS('Program Summary'!$I$5:$I$5000,'Program Summary'!$B$5:$B$5000,$A26,'Program Summary'!$C$5:$C$5000,"&lt;&gt;Community Quarterback"))</f>
        <v/>
      </c>
      <c r="K26" s="133" t="str">
        <f t="shared" si="0"/>
        <v/>
      </c>
      <c r="M26" s="134" t="str" cm="1">
        <f t="array" ref="M26">IFERROR(INDEX(_xlfn._xlws.FILTER($A$5:$A$500,$A$5:$A$500&lt;&gt;""),ROWS($M$5:M26)),"")</f>
        <v/>
      </c>
    </row>
    <row r="27" spans="1:13" x14ac:dyDescent="0.3">
      <c r="A27" s="33"/>
      <c r="B27" s="33"/>
      <c r="C27" s="34"/>
      <c r="D27" s="35"/>
      <c r="E27" s="133" t="str">
        <f>IF($A27="","",SUMIFS('Program Summary'!$G$5:$G$5000,'Program Summary'!$B$5:$B$5000,$A27,'Program Summary'!$C$5:$C$5000,"Community Quarterback"))</f>
        <v/>
      </c>
      <c r="F27" s="133" t="str">
        <f>IF($A27="","",SUMIFS('Program Summary'!$H$5:$H$5000,'Program Summary'!$B$5:$B$5000,$A27,'Program Summary'!$C$5:$C$5000,"Community Quarterback"))</f>
        <v/>
      </c>
      <c r="G27" s="133" t="str">
        <f>IF($A27="","",SUMIFS('Program Summary'!$I$5:$I$5000,'Program Summary'!$B$5:$B$5000,$A27,'Program Summary'!$C$5:$C$5000,"Community Quarterback"))</f>
        <v/>
      </c>
      <c r="H27" s="133" t="str">
        <f>IF($A27="","",SUMIFS('Program Summary'!$G$5:$G$5000,'Program Summary'!$B$5:$B$5000,$A27,'Program Summary'!$C$5:$C$5000,"&lt;&gt;Community Quarterback"))</f>
        <v/>
      </c>
      <c r="I27" s="133" t="str">
        <f>IF($A27="","",SUMIFS('Program Summary'!$H$5:$H$5000,'Program Summary'!$B$5:$B$5000,$A27,'Program Summary'!$C$5:$C$5000,"&lt;&gt;Community Quarterback"))</f>
        <v/>
      </c>
      <c r="J27" s="133" t="str">
        <f>IF($A27="","",SUMIFS('Program Summary'!$I$5:$I$5000,'Program Summary'!$B$5:$B$5000,$A27,'Program Summary'!$C$5:$C$5000,"&lt;&gt;Community Quarterback"))</f>
        <v/>
      </c>
      <c r="K27" s="133" t="str">
        <f t="shared" si="0"/>
        <v/>
      </c>
      <c r="M27" s="134" t="str" cm="1">
        <f t="array" ref="M27">IFERROR(INDEX(_xlfn._xlws.FILTER($A$5:$A$500,$A$5:$A$500&lt;&gt;""),ROWS($M$5:M27)),"")</f>
        <v/>
      </c>
    </row>
    <row r="28" spans="1:13" x14ac:dyDescent="0.3">
      <c r="A28" s="33"/>
      <c r="B28" s="33"/>
      <c r="C28" s="34"/>
      <c r="D28" s="35"/>
      <c r="E28" s="133" t="str">
        <f>IF($A28="","",SUMIFS('Program Summary'!$G$5:$G$5000,'Program Summary'!$B$5:$B$5000,$A28,'Program Summary'!$C$5:$C$5000,"Community Quarterback"))</f>
        <v/>
      </c>
      <c r="F28" s="133" t="str">
        <f>IF($A28="","",SUMIFS('Program Summary'!$H$5:$H$5000,'Program Summary'!$B$5:$B$5000,$A28,'Program Summary'!$C$5:$C$5000,"Community Quarterback"))</f>
        <v/>
      </c>
      <c r="G28" s="133" t="str">
        <f>IF($A28="","",SUMIFS('Program Summary'!$I$5:$I$5000,'Program Summary'!$B$5:$B$5000,$A28,'Program Summary'!$C$5:$C$5000,"Community Quarterback"))</f>
        <v/>
      </c>
      <c r="H28" s="133" t="str">
        <f>IF($A28="","",SUMIFS('Program Summary'!$G$5:$G$5000,'Program Summary'!$B$5:$B$5000,$A28,'Program Summary'!$C$5:$C$5000,"&lt;&gt;Community Quarterback"))</f>
        <v/>
      </c>
      <c r="I28" s="133" t="str">
        <f>IF($A28="","",SUMIFS('Program Summary'!$H$5:$H$5000,'Program Summary'!$B$5:$B$5000,$A28,'Program Summary'!$C$5:$C$5000,"&lt;&gt;Community Quarterback"))</f>
        <v/>
      </c>
      <c r="J28" s="133" t="str">
        <f>IF($A28="","",SUMIFS('Program Summary'!$I$5:$I$5000,'Program Summary'!$B$5:$B$5000,$A28,'Program Summary'!$C$5:$C$5000,"&lt;&gt;Community Quarterback"))</f>
        <v/>
      </c>
      <c r="K28" s="133" t="str">
        <f t="shared" si="0"/>
        <v/>
      </c>
      <c r="M28" s="134" t="str" cm="1">
        <f t="array" ref="M28">IFERROR(INDEX(_xlfn._xlws.FILTER($A$5:$A$500,$A$5:$A$500&lt;&gt;""),ROWS($M$5:M28)),"")</f>
        <v/>
      </c>
    </row>
    <row r="29" spans="1:13" x14ac:dyDescent="0.3">
      <c r="A29" s="33"/>
      <c r="B29" s="33"/>
      <c r="C29" s="34"/>
      <c r="D29" s="35"/>
      <c r="E29" s="133" t="str">
        <f>IF($A29="","",SUMIFS('Program Summary'!$G$5:$G$5000,'Program Summary'!$B$5:$B$5000,$A29,'Program Summary'!$C$5:$C$5000,"Community Quarterback"))</f>
        <v/>
      </c>
      <c r="F29" s="133" t="str">
        <f>IF($A29="","",SUMIFS('Program Summary'!$H$5:$H$5000,'Program Summary'!$B$5:$B$5000,$A29,'Program Summary'!$C$5:$C$5000,"Community Quarterback"))</f>
        <v/>
      </c>
      <c r="G29" s="133" t="str">
        <f>IF($A29="","",SUMIFS('Program Summary'!$I$5:$I$5000,'Program Summary'!$B$5:$B$5000,$A29,'Program Summary'!$C$5:$C$5000,"Community Quarterback"))</f>
        <v/>
      </c>
      <c r="H29" s="133" t="str">
        <f>IF($A29="","",SUMIFS('Program Summary'!$G$5:$G$5000,'Program Summary'!$B$5:$B$5000,$A29,'Program Summary'!$C$5:$C$5000,"&lt;&gt;Community Quarterback"))</f>
        <v/>
      </c>
      <c r="I29" s="133" t="str">
        <f>IF($A29="","",SUMIFS('Program Summary'!$H$5:$H$5000,'Program Summary'!$B$5:$B$5000,$A29,'Program Summary'!$C$5:$C$5000,"&lt;&gt;Community Quarterback"))</f>
        <v/>
      </c>
      <c r="J29" s="133" t="str">
        <f>IF($A29="","",SUMIFS('Program Summary'!$I$5:$I$5000,'Program Summary'!$B$5:$B$5000,$A29,'Program Summary'!$C$5:$C$5000,"&lt;&gt;Community Quarterback"))</f>
        <v/>
      </c>
      <c r="K29" s="133" t="str">
        <f t="shared" si="0"/>
        <v/>
      </c>
      <c r="M29" s="134" t="str" cm="1">
        <f t="array" ref="M29">IFERROR(INDEX(_xlfn._xlws.FILTER($A$5:$A$500,$A$5:$A$500&lt;&gt;""),ROWS($M$5:M29)),"")</f>
        <v/>
      </c>
    </row>
    <row r="30" spans="1:13" x14ac:dyDescent="0.3">
      <c r="A30" s="33"/>
      <c r="B30" s="33"/>
      <c r="C30" s="34"/>
      <c r="D30" s="35"/>
      <c r="E30" s="133" t="str">
        <f>IF($A30="","",SUMIFS('Program Summary'!$G$5:$G$5000,'Program Summary'!$B$5:$B$5000,$A30,'Program Summary'!$C$5:$C$5000,"Community Quarterback"))</f>
        <v/>
      </c>
      <c r="F30" s="133" t="str">
        <f>IF($A30="","",SUMIFS('Program Summary'!$H$5:$H$5000,'Program Summary'!$B$5:$B$5000,$A30,'Program Summary'!$C$5:$C$5000,"Community Quarterback"))</f>
        <v/>
      </c>
      <c r="G30" s="133" t="str">
        <f>IF($A30="","",SUMIFS('Program Summary'!$I$5:$I$5000,'Program Summary'!$B$5:$B$5000,$A30,'Program Summary'!$C$5:$C$5000,"Community Quarterback"))</f>
        <v/>
      </c>
      <c r="H30" s="133" t="str">
        <f>IF($A30="","",SUMIFS('Program Summary'!$G$5:$G$5000,'Program Summary'!$B$5:$B$5000,$A30,'Program Summary'!$C$5:$C$5000,"&lt;&gt;Community Quarterback"))</f>
        <v/>
      </c>
      <c r="I30" s="133" t="str">
        <f>IF($A30="","",SUMIFS('Program Summary'!$H$5:$H$5000,'Program Summary'!$B$5:$B$5000,$A30,'Program Summary'!$C$5:$C$5000,"&lt;&gt;Community Quarterback"))</f>
        <v/>
      </c>
      <c r="J30" s="133" t="str">
        <f>IF($A30="","",SUMIFS('Program Summary'!$I$5:$I$5000,'Program Summary'!$B$5:$B$5000,$A30,'Program Summary'!$C$5:$C$5000,"&lt;&gt;Community Quarterback"))</f>
        <v/>
      </c>
      <c r="K30" s="133" t="str">
        <f t="shared" si="0"/>
        <v/>
      </c>
      <c r="M30" s="134" t="str" cm="1">
        <f t="array" ref="M30">IFERROR(INDEX(_xlfn._xlws.FILTER($A$5:$A$500,$A$5:$A$500&lt;&gt;""),ROWS($M$5:M30)),"")</f>
        <v/>
      </c>
    </row>
    <row r="31" spans="1:13" x14ac:dyDescent="0.3">
      <c r="A31" s="33"/>
      <c r="B31" s="33"/>
      <c r="C31" s="34"/>
      <c r="D31" s="35"/>
      <c r="E31" s="133" t="str">
        <f>IF($A31="","",SUMIFS('Program Summary'!$G$5:$G$5000,'Program Summary'!$B$5:$B$5000,$A31,'Program Summary'!$C$5:$C$5000,"Community Quarterback"))</f>
        <v/>
      </c>
      <c r="F31" s="133" t="str">
        <f>IF($A31="","",SUMIFS('Program Summary'!$H$5:$H$5000,'Program Summary'!$B$5:$B$5000,$A31,'Program Summary'!$C$5:$C$5000,"Community Quarterback"))</f>
        <v/>
      </c>
      <c r="G31" s="133" t="str">
        <f>IF($A31="","",SUMIFS('Program Summary'!$I$5:$I$5000,'Program Summary'!$B$5:$B$5000,$A31,'Program Summary'!$C$5:$C$5000,"Community Quarterback"))</f>
        <v/>
      </c>
      <c r="H31" s="133" t="str">
        <f>IF($A31="","",SUMIFS('Program Summary'!$G$5:$G$5000,'Program Summary'!$B$5:$B$5000,$A31,'Program Summary'!$C$5:$C$5000,"&lt;&gt;Community Quarterback"))</f>
        <v/>
      </c>
      <c r="I31" s="133" t="str">
        <f>IF($A31="","",SUMIFS('Program Summary'!$H$5:$H$5000,'Program Summary'!$B$5:$B$5000,$A31,'Program Summary'!$C$5:$C$5000,"&lt;&gt;Community Quarterback"))</f>
        <v/>
      </c>
      <c r="J31" s="133" t="str">
        <f>IF($A31="","",SUMIFS('Program Summary'!$I$5:$I$5000,'Program Summary'!$B$5:$B$5000,$A31,'Program Summary'!$C$5:$C$5000,"&lt;&gt;Community Quarterback"))</f>
        <v/>
      </c>
      <c r="K31" s="133" t="str">
        <f t="shared" si="0"/>
        <v/>
      </c>
      <c r="M31" s="134" t="str" cm="1">
        <f t="array" ref="M31">IFERROR(INDEX(_xlfn._xlws.FILTER($A$5:$A$500,$A$5:$A$500&lt;&gt;""),ROWS($M$5:M31)),"")</f>
        <v/>
      </c>
    </row>
    <row r="32" spans="1:13" x14ac:dyDescent="0.3">
      <c r="A32" s="33"/>
      <c r="B32" s="33"/>
      <c r="C32" s="34"/>
      <c r="D32" s="35"/>
      <c r="E32" s="133" t="str">
        <f>IF($A32="","",SUMIFS('Program Summary'!$G$5:$G$5000,'Program Summary'!$B$5:$B$5000,$A32,'Program Summary'!$C$5:$C$5000,"Community Quarterback"))</f>
        <v/>
      </c>
      <c r="F32" s="133" t="str">
        <f>IF($A32="","",SUMIFS('Program Summary'!$H$5:$H$5000,'Program Summary'!$B$5:$B$5000,$A32,'Program Summary'!$C$5:$C$5000,"Community Quarterback"))</f>
        <v/>
      </c>
      <c r="G32" s="133" t="str">
        <f>IF($A32="","",SUMIFS('Program Summary'!$I$5:$I$5000,'Program Summary'!$B$5:$B$5000,$A32,'Program Summary'!$C$5:$C$5000,"Community Quarterback"))</f>
        <v/>
      </c>
      <c r="H32" s="133" t="str">
        <f>IF($A32="","",SUMIFS('Program Summary'!$G$5:$G$5000,'Program Summary'!$B$5:$B$5000,$A32,'Program Summary'!$C$5:$C$5000,"&lt;&gt;Community Quarterback"))</f>
        <v/>
      </c>
      <c r="I32" s="133" t="str">
        <f>IF($A32="","",SUMIFS('Program Summary'!$H$5:$H$5000,'Program Summary'!$B$5:$B$5000,$A32,'Program Summary'!$C$5:$C$5000,"&lt;&gt;Community Quarterback"))</f>
        <v/>
      </c>
      <c r="J32" s="133" t="str">
        <f>IF($A32="","",SUMIFS('Program Summary'!$I$5:$I$5000,'Program Summary'!$B$5:$B$5000,$A32,'Program Summary'!$C$5:$C$5000,"&lt;&gt;Community Quarterback"))</f>
        <v/>
      </c>
      <c r="K32" s="133" t="str">
        <f t="shared" si="0"/>
        <v/>
      </c>
      <c r="M32" s="134" t="str" cm="1">
        <f t="array" ref="M32">IFERROR(INDEX(_xlfn._xlws.FILTER($A$5:$A$500,$A$5:$A$500&lt;&gt;""),ROWS($M$5:M32)),"")</f>
        <v/>
      </c>
    </row>
    <row r="33" spans="1:13" x14ac:dyDescent="0.3">
      <c r="A33" s="33"/>
      <c r="B33" s="33"/>
      <c r="C33" s="34"/>
      <c r="D33" s="35"/>
      <c r="E33" s="133" t="str">
        <f>IF($A33="","",SUMIFS('Program Summary'!$G$5:$G$5000,'Program Summary'!$B$5:$B$5000,$A33,'Program Summary'!$C$5:$C$5000,"Community Quarterback"))</f>
        <v/>
      </c>
      <c r="F33" s="133" t="str">
        <f>IF($A33="","",SUMIFS('Program Summary'!$H$5:$H$5000,'Program Summary'!$B$5:$B$5000,$A33,'Program Summary'!$C$5:$C$5000,"Community Quarterback"))</f>
        <v/>
      </c>
      <c r="G33" s="133" t="str">
        <f>IF($A33="","",SUMIFS('Program Summary'!$I$5:$I$5000,'Program Summary'!$B$5:$B$5000,$A33,'Program Summary'!$C$5:$C$5000,"Community Quarterback"))</f>
        <v/>
      </c>
      <c r="H33" s="133" t="str">
        <f>IF($A33="","",SUMIFS('Program Summary'!$G$5:$G$5000,'Program Summary'!$B$5:$B$5000,$A33,'Program Summary'!$C$5:$C$5000,"&lt;&gt;Community Quarterback"))</f>
        <v/>
      </c>
      <c r="I33" s="133" t="str">
        <f>IF($A33="","",SUMIFS('Program Summary'!$H$5:$H$5000,'Program Summary'!$B$5:$B$5000,$A33,'Program Summary'!$C$5:$C$5000,"&lt;&gt;Community Quarterback"))</f>
        <v/>
      </c>
      <c r="J33" s="133" t="str">
        <f>IF($A33="","",SUMIFS('Program Summary'!$I$5:$I$5000,'Program Summary'!$B$5:$B$5000,$A33,'Program Summary'!$C$5:$C$5000,"&lt;&gt;Community Quarterback"))</f>
        <v/>
      </c>
      <c r="K33" s="133" t="str">
        <f t="shared" si="0"/>
        <v/>
      </c>
      <c r="M33" s="134" t="str" cm="1">
        <f t="array" ref="M33">IFERROR(INDEX(_xlfn._xlws.FILTER($A$5:$A$500,$A$5:$A$500&lt;&gt;""),ROWS($M$5:M33)),"")</f>
        <v/>
      </c>
    </row>
    <row r="34" spans="1:13" x14ac:dyDescent="0.3">
      <c r="A34" s="33"/>
      <c r="B34" s="33"/>
      <c r="C34" s="34"/>
      <c r="D34" s="35"/>
      <c r="E34" s="133" t="str">
        <f>IF($A34="","",SUMIFS('Program Summary'!$G$5:$G$5000,'Program Summary'!$B$5:$B$5000,$A34,'Program Summary'!$C$5:$C$5000,"Community Quarterback"))</f>
        <v/>
      </c>
      <c r="F34" s="133" t="str">
        <f>IF($A34="","",SUMIFS('Program Summary'!$H$5:$H$5000,'Program Summary'!$B$5:$B$5000,$A34,'Program Summary'!$C$5:$C$5000,"Community Quarterback"))</f>
        <v/>
      </c>
      <c r="G34" s="133" t="str">
        <f>IF($A34="","",SUMIFS('Program Summary'!$I$5:$I$5000,'Program Summary'!$B$5:$B$5000,$A34,'Program Summary'!$C$5:$C$5000,"Community Quarterback"))</f>
        <v/>
      </c>
      <c r="H34" s="133" t="str">
        <f>IF($A34="","",SUMIFS('Program Summary'!$G$5:$G$5000,'Program Summary'!$B$5:$B$5000,$A34,'Program Summary'!$C$5:$C$5000,"&lt;&gt;Community Quarterback"))</f>
        <v/>
      </c>
      <c r="I34" s="133" t="str">
        <f>IF($A34="","",SUMIFS('Program Summary'!$H$5:$H$5000,'Program Summary'!$B$5:$B$5000,$A34,'Program Summary'!$C$5:$C$5000,"&lt;&gt;Community Quarterback"))</f>
        <v/>
      </c>
      <c r="J34" s="133" t="str">
        <f>IF($A34="","",SUMIFS('Program Summary'!$I$5:$I$5000,'Program Summary'!$B$5:$B$5000,$A34,'Program Summary'!$C$5:$C$5000,"&lt;&gt;Community Quarterback"))</f>
        <v/>
      </c>
      <c r="K34" s="133" t="str">
        <f t="shared" si="0"/>
        <v/>
      </c>
      <c r="M34" s="134" t="str" cm="1">
        <f t="array" ref="M34">IFERROR(INDEX(_xlfn._xlws.FILTER($A$5:$A$500,$A$5:$A$500&lt;&gt;""),ROWS($M$5:M34)),"")</f>
        <v/>
      </c>
    </row>
    <row r="35" spans="1:13" x14ac:dyDescent="0.3">
      <c r="A35" s="33"/>
      <c r="B35" s="33"/>
      <c r="C35" s="34"/>
      <c r="D35" s="35"/>
      <c r="E35" s="133" t="str">
        <f>IF($A35="","",SUMIFS('Program Summary'!$G$5:$G$5000,'Program Summary'!$B$5:$B$5000,$A35,'Program Summary'!$C$5:$C$5000,"Community Quarterback"))</f>
        <v/>
      </c>
      <c r="F35" s="133" t="str">
        <f>IF($A35="","",SUMIFS('Program Summary'!$H$5:$H$5000,'Program Summary'!$B$5:$B$5000,$A35,'Program Summary'!$C$5:$C$5000,"Community Quarterback"))</f>
        <v/>
      </c>
      <c r="G35" s="133" t="str">
        <f>IF($A35="","",SUMIFS('Program Summary'!$I$5:$I$5000,'Program Summary'!$B$5:$B$5000,$A35,'Program Summary'!$C$5:$C$5000,"Community Quarterback"))</f>
        <v/>
      </c>
      <c r="H35" s="133" t="str">
        <f>IF($A35="","",SUMIFS('Program Summary'!$G$5:$G$5000,'Program Summary'!$B$5:$B$5000,$A35,'Program Summary'!$C$5:$C$5000,"&lt;&gt;Community Quarterback"))</f>
        <v/>
      </c>
      <c r="I35" s="133" t="str">
        <f>IF($A35="","",SUMIFS('Program Summary'!$H$5:$H$5000,'Program Summary'!$B$5:$B$5000,$A35,'Program Summary'!$C$5:$C$5000,"&lt;&gt;Community Quarterback"))</f>
        <v/>
      </c>
      <c r="J35" s="133" t="str">
        <f>IF($A35="","",SUMIFS('Program Summary'!$I$5:$I$5000,'Program Summary'!$B$5:$B$5000,$A35,'Program Summary'!$C$5:$C$5000,"&lt;&gt;Community Quarterback"))</f>
        <v/>
      </c>
      <c r="K35" s="133" t="str">
        <f t="shared" si="0"/>
        <v/>
      </c>
      <c r="M35" s="134" t="str" cm="1">
        <f t="array" ref="M35">IFERROR(INDEX(_xlfn._xlws.FILTER($A$5:$A$500,$A$5:$A$500&lt;&gt;""),ROWS($M$5:M35)),"")</f>
        <v/>
      </c>
    </row>
    <row r="36" spans="1:13" x14ac:dyDescent="0.3">
      <c r="A36" s="33"/>
      <c r="B36" s="33"/>
      <c r="C36" s="34"/>
      <c r="D36" s="35"/>
      <c r="E36" s="133" t="str">
        <f>IF($A36="","",SUMIFS('Program Summary'!$G$5:$G$5000,'Program Summary'!$B$5:$B$5000,$A36,'Program Summary'!$C$5:$C$5000,"Community Quarterback"))</f>
        <v/>
      </c>
      <c r="F36" s="133" t="str">
        <f>IF($A36="","",SUMIFS('Program Summary'!$H$5:$H$5000,'Program Summary'!$B$5:$B$5000,$A36,'Program Summary'!$C$5:$C$5000,"Community Quarterback"))</f>
        <v/>
      </c>
      <c r="G36" s="133" t="str">
        <f>IF($A36="","",SUMIFS('Program Summary'!$I$5:$I$5000,'Program Summary'!$B$5:$B$5000,$A36,'Program Summary'!$C$5:$C$5000,"Community Quarterback"))</f>
        <v/>
      </c>
      <c r="H36" s="133" t="str">
        <f>IF($A36="","",SUMIFS('Program Summary'!$G$5:$G$5000,'Program Summary'!$B$5:$B$5000,$A36,'Program Summary'!$C$5:$C$5000,"&lt;&gt;Community Quarterback"))</f>
        <v/>
      </c>
      <c r="I36" s="133" t="str">
        <f>IF($A36="","",SUMIFS('Program Summary'!$H$5:$H$5000,'Program Summary'!$B$5:$B$5000,$A36,'Program Summary'!$C$5:$C$5000,"&lt;&gt;Community Quarterback"))</f>
        <v/>
      </c>
      <c r="J36" s="133" t="str">
        <f>IF($A36="","",SUMIFS('Program Summary'!$I$5:$I$5000,'Program Summary'!$B$5:$B$5000,$A36,'Program Summary'!$C$5:$C$5000,"&lt;&gt;Community Quarterback"))</f>
        <v/>
      </c>
      <c r="K36" s="133" t="str">
        <f t="shared" si="0"/>
        <v/>
      </c>
      <c r="M36" s="134" t="str" cm="1">
        <f t="array" ref="M36">IFERROR(INDEX(_xlfn._xlws.FILTER($A$5:$A$500,$A$5:$A$500&lt;&gt;""),ROWS($M$5:M36)),"")</f>
        <v/>
      </c>
    </row>
    <row r="37" spans="1:13" x14ac:dyDescent="0.3">
      <c r="A37" s="33"/>
      <c r="B37" s="33"/>
      <c r="C37" s="34"/>
      <c r="D37" s="35"/>
      <c r="E37" s="133" t="str">
        <f>IF($A37="","",SUMIFS('Program Summary'!$G$5:$G$5000,'Program Summary'!$B$5:$B$5000,$A37,'Program Summary'!$C$5:$C$5000,"Community Quarterback"))</f>
        <v/>
      </c>
      <c r="F37" s="133" t="str">
        <f>IF($A37="","",SUMIFS('Program Summary'!$H$5:$H$5000,'Program Summary'!$B$5:$B$5000,$A37,'Program Summary'!$C$5:$C$5000,"Community Quarterback"))</f>
        <v/>
      </c>
      <c r="G37" s="133" t="str">
        <f>IF($A37="","",SUMIFS('Program Summary'!$I$5:$I$5000,'Program Summary'!$B$5:$B$5000,$A37,'Program Summary'!$C$5:$C$5000,"Community Quarterback"))</f>
        <v/>
      </c>
      <c r="H37" s="133" t="str">
        <f>IF($A37="","",SUMIFS('Program Summary'!$G$5:$G$5000,'Program Summary'!$B$5:$B$5000,$A37,'Program Summary'!$C$5:$C$5000,"&lt;&gt;Community Quarterback"))</f>
        <v/>
      </c>
      <c r="I37" s="133" t="str">
        <f>IF($A37="","",SUMIFS('Program Summary'!$H$5:$H$5000,'Program Summary'!$B$5:$B$5000,$A37,'Program Summary'!$C$5:$C$5000,"&lt;&gt;Community Quarterback"))</f>
        <v/>
      </c>
      <c r="J37" s="133" t="str">
        <f>IF($A37="","",SUMIFS('Program Summary'!$I$5:$I$5000,'Program Summary'!$B$5:$B$5000,$A37,'Program Summary'!$C$5:$C$5000,"&lt;&gt;Community Quarterback"))</f>
        <v/>
      </c>
      <c r="K37" s="133" t="str">
        <f t="shared" si="0"/>
        <v/>
      </c>
      <c r="M37" s="134" t="str" cm="1">
        <f t="array" ref="M37">IFERROR(INDEX(_xlfn._xlws.FILTER($A$5:$A$500,$A$5:$A$500&lt;&gt;""),ROWS($M$5:M37)),"")</f>
        <v/>
      </c>
    </row>
    <row r="38" spans="1:13" x14ac:dyDescent="0.3">
      <c r="A38" s="33"/>
      <c r="B38" s="33"/>
      <c r="C38" s="34"/>
      <c r="D38" s="35"/>
      <c r="E38" s="133" t="str">
        <f>IF($A38="","",SUMIFS('Program Summary'!$G$5:$G$5000,'Program Summary'!$B$5:$B$5000,$A38,'Program Summary'!$C$5:$C$5000,"Community Quarterback"))</f>
        <v/>
      </c>
      <c r="F38" s="133" t="str">
        <f>IF($A38="","",SUMIFS('Program Summary'!$H$5:$H$5000,'Program Summary'!$B$5:$B$5000,$A38,'Program Summary'!$C$5:$C$5000,"Community Quarterback"))</f>
        <v/>
      </c>
      <c r="G38" s="133" t="str">
        <f>IF($A38="","",SUMIFS('Program Summary'!$I$5:$I$5000,'Program Summary'!$B$5:$B$5000,$A38,'Program Summary'!$C$5:$C$5000,"Community Quarterback"))</f>
        <v/>
      </c>
      <c r="H38" s="133" t="str">
        <f>IF($A38="","",SUMIFS('Program Summary'!$G$5:$G$5000,'Program Summary'!$B$5:$B$5000,$A38,'Program Summary'!$C$5:$C$5000,"&lt;&gt;Community Quarterback"))</f>
        <v/>
      </c>
      <c r="I38" s="133" t="str">
        <f>IF($A38="","",SUMIFS('Program Summary'!$H$5:$H$5000,'Program Summary'!$B$5:$B$5000,$A38,'Program Summary'!$C$5:$C$5000,"&lt;&gt;Community Quarterback"))</f>
        <v/>
      </c>
      <c r="J38" s="133" t="str">
        <f>IF($A38="","",SUMIFS('Program Summary'!$I$5:$I$5000,'Program Summary'!$B$5:$B$5000,$A38,'Program Summary'!$C$5:$C$5000,"&lt;&gt;Community Quarterback"))</f>
        <v/>
      </c>
      <c r="K38" s="133" t="str">
        <f t="shared" si="0"/>
        <v/>
      </c>
      <c r="M38" s="134" t="str" cm="1">
        <f t="array" ref="M38">IFERROR(INDEX(_xlfn._xlws.FILTER($A$5:$A$500,$A$5:$A$500&lt;&gt;""),ROWS($M$5:M38)),"")</f>
        <v/>
      </c>
    </row>
    <row r="39" spans="1:13" x14ac:dyDescent="0.3">
      <c r="A39" s="33"/>
      <c r="B39" s="33"/>
      <c r="C39" s="34"/>
      <c r="D39" s="35"/>
      <c r="E39" s="133" t="str">
        <f>IF($A39="","",SUMIFS('Program Summary'!$G$5:$G$5000,'Program Summary'!$B$5:$B$5000,$A39,'Program Summary'!$C$5:$C$5000,"Community Quarterback"))</f>
        <v/>
      </c>
      <c r="F39" s="133" t="str">
        <f>IF($A39="","",SUMIFS('Program Summary'!$H$5:$H$5000,'Program Summary'!$B$5:$B$5000,$A39,'Program Summary'!$C$5:$C$5000,"Community Quarterback"))</f>
        <v/>
      </c>
      <c r="G39" s="133" t="str">
        <f>IF($A39="","",SUMIFS('Program Summary'!$I$5:$I$5000,'Program Summary'!$B$5:$B$5000,$A39,'Program Summary'!$C$5:$C$5000,"Community Quarterback"))</f>
        <v/>
      </c>
      <c r="H39" s="133" t="str">
        <f>IF($A39="","",SUMIFS('Program Summary'!$G$5:$G$5000,'Program Summary'!$B$5:$B$5000,$A39,'Program Summary'!$C$5:$C$5000,"&lt;&gt;Community Quarterback"))</f>
        <v/>
      </c>
      <c r="I39" s="133" t="str">
        <f>IF($A39="","",SUMIFS('Program Summary'!$H$5:$H$5000,'Program Summary'!$B$5:$B$5000,$A39,'Program Summary'!$C$5:$C$5000,"&lt;&gt;Community Quarterback"))</f>
        <v/>
      </c>
      <c r="J39" s="133" t="str">
        <f>IF($A39="","",SUMIFS('Program Summary'!$I$5:$I$5000,'Program Summary'!$B$5:$B$5000,$A39,'Program Summary'!$C$5:$C$5000,"&lt;&gt;Community Quarterback"))</f>
        <v/>
      </c>
      <c r="K39" s="133" t="str">
        <f t="shared" si="0"/>
        <v/>
      </c>
      <c r="M39" s="134" t="str" cm="1">
        <f t="array" ref="M39">IFERROR(INDEX(_xlfn._xlws.FILTER($A$5:$A$500,$A$5:$A$500&lt;&gt;""),ROWS($M$5:M39)),"")</f>
        <v/>
      </c>
    </row>
    <row r="40" spans="1:13" x14ac:dyDescent="0.3">
      <c r="A40" s="33"/>
      <c r="B40" s="33"/>
      <c r="C40" s="34"/>
      <c r="D40" s="35"/>
      <c r="E40" s="133" t="str">
        <f>IF($A40="","",SUMIFS('Program Summary'!$G$5:$G$5000,'Program Summary'!$B$5:$B$5000,$A40,'Program Summary'!$C$5:$C$5000,"Community Quarterback"))</f>
        <v/>
      </c>
      <c r="F40" s="133" t="str">
        <f>IF($A40="","",SUMIFS('Program Summary'!$H$5:$H$5000,'Program Summary'!$B$5:$B$5000,$A40,'Program Summary'!$C$5:$C$5000,"Community Quarterback"))</f>
        <v/>
      </c>
      <c r="G40" s="133" t="str">
        <f>IF($A40="","",SUMIFS('Program Summary'!$I$5:$I$5000,'Program Summary'!$B$5:$B$5000,$A40,'Program Summary'!$C$5:$C$5000,"Community Quarterback"))</f>
        <v/>
      </c>
      <c r="H40" s="133" t="str">
        <f>IF($A40="","",SUMIFS('Program Summary'!$G$5:$G$5000,'Program Summary'!$B$5:$B$5000,$A40,'Program Summary'!$C$5:$C$5000,"&lt;&gt;Community Quarterback"))</f>
        <v/>
      </c>
      <c r="I40" s="133" t="str">
        <f>IF($A40="","",SUMIFS('Program Summary'!$H$5:$H$5000,'Program Summary'!$B$5:$B$5000,$A40,'Program Summary'!$C$5:$C$5000,"&lt;&gt;Community Quarterback"))</f>
        <v/>
      </c>
      <c r="J40" s="133" t="str">
        <f>IF($A40="","",SUMIFS('Program Summary'!$I$5:$I$5000,'Program Summary'!$B$5:$B$5000,$A40,'Program Summary'!$C$5:$C$5000,"&lt;&gt;Community Quarterback"))</f>
        <v/>
      </c>
      <c r="K40" s="133" t="str">
        <f t="shared" si="0"/>
        <v/>
      </c>
      <c r="M40" s="134" t="str" cm="1">
        <f t="array" ref="M40">IFERROR(INDEX(_xlfn._xlws.FILTER($A$5:$A$500,$A$5:$A$500&lt;&gt;""),ROWS($M$5:M40)),"")</f>
        <v/>
      </c>
    </row>
    <row r="41" spans="1:13" x14ac:dyDescent="0.3">
      <c r="A41" s="33"/>
      <c r="B41" s="33"/>
      <c r="C41" s="34"/>
      <c r="D41" s="35"/>
      <c r="E41" s="133" t="str">
        <f>IF($A41="","",SUMIFS('Program Summary'!$G$5:$G$5000,'Program Summary'!$B$5:$B$5000,$A41,'Program Summary'!$C$5:$C$5000,"Community Quarterback"))</f>
        <v/>
      </c>
      <c r="F41" s="133" t="str">
        <f>IF($A41="","",SUMIFS('Program Summary'!$H$5:$H$5000,'Program Summary'!$B$5:$B$5000,$A41,'Program Summary'!$C$5:$C$5000,"Community Quarterback"))</f>
        <v/>
      </c>
      <c r="G41" s="133" t="str">
        <f>IF($A41="","",SUMIFS('Program Summary'!$I$5:$I$5000,'Program Summary'!$B$5:$B$5000,$A41,'Program Summary'!$C$5:$C$5000,"Community Quarterback"))</f>
        <v/>
      </c>
      <c r="H41" s="133" t="str">
        <f>IF($A41="","",SUMIFS('Program Summary'!$G$5:$G$5000,'Program Summary'!$B$5:$B$5000,$A41,'Program Summary'!$C$5:$C$5000,"&lt;&gt;Community Quarterback"))</f>
        <v/>
      </c>
      <c r="I41" s="133" t="str">
        <f>IF($A41="","",SUMIFS('Program Summary'!$H$5:$H$5000,'Program Summary'!$B$5:$B$5000,$A41,'Program Summary'!$C$5:$C$5000,"&lt;&gt;Community Quarterback"))</f>
        <v/>
      </c>
      <c r="J41" s="133" t="str">
        <f>IF($A41="","",SUMIFS('Program Summary'!$I$5:$I$5000,'Program Summary'!$B$5:$B$5000,$A41,'Program Summary'!$C$5:$C$5000,"&lt;&gt;Community Quarterback"))</f>
        <v/>
      </c>
      <c r="K41" s="133" t="str">
        <f t="shared" si="0"/>
        <v/>
      </c>
      <c r="M41" s="134" t="str" cm="1">
        <f t="array" ref="M41">IFERROR(INDEX(_xlfn._xlws.FILTER($A$5:$A$500,$A$5:$A$500&lt;&gt;""),ROWS($M$5:M41)),"")</f>
        <v/>
      </c>
    </row>
    <row r="42" spans="1:13" x14ac:dyDescent="0.3">
      <c r="A42" s="33"/>
      <c r="B42" s="33"/>
      <c r="C42" s="34"/>
      <c r="D42" s="35"/>
      <c r="E42" s="133" t="str">
        <f>IF($A42="","",SUMIFS('Program Summary'!$G$5:$G$5000,'Program Summary'!$B$5:$B$5000,$A42,'Program Summary'!$C$5:$C$5000,"Community Quarterback"))</f>
        <v/>
      </c>
      <c r="F42" s="133" t="str">
        <f>IF($A42="","",SUMIFS('Program Summary'!$H$5:$H$5000,'Program Summary'!$B$5:$B$5000,$A42,'Program Summary'!$C$5:$C$5000,"Community Quarterback"))</f>
        <v/>
      </c>
      <c r="G42" s="133" t="str">
        <f>IF($A42="","",SUMIFS('Program Summary'!$I$5:$I$5000,'Program Summary'!$B$5:$B$5000,$A42,'Program Summary'!$C$5:$C$5000,"Community Quarterback"))</f>
        <v/>
      </c>
      <c r="H42" s="133" t="str">
        <f>IF($A42="","",SUMIFS('Program Summary'!$G$5:$G$5000,'Program Summary'!$B$5:$B$5000,$A42,'Program Summary'!$C$5:$C$5000,"&lt;&gt;Community Quarterback"))</f>
        <v/>
      </c>
      <c r="I42" s="133" t="str">
        <f>IF($A42="","",SUMIFS('Program Summary'!$H$5:$H$5000,'Program Summary'!$B$5:$B$5000,$A42,'Program Summary'!$C$5:$C$5000,"&lt;&gt;Community Quarterback"))</f>
        <v/>
      </c>
      <c r="J42" s="133" t="str">
        <f>IF($A42="","",SUMIFS('Program Summary'!$I$5:$I$5000,'Program Summary'!$B$5:$B$5000,$A42,'Program Summary'!$C$5:$C$5000,"&lt;&gt;Community Quarterback"))</f>
        <v/>
      </c>
      <c r="K42" s="133" t="str">
        <f t="shared" si="0"/>
        <v/>
      </c>
      <c r="M42" s="134" t="str" cm="1">
        <f t="array" ref="M42">IFERROR(INDEX(_xlfn._xlws.FILTER($A$5:$A$500,$A$5:$A$500&lt;&gt;""),ROWS($M$5:M42)),"")</f>
        <v/>
      </c>
    </row>
    <row r="43" spans="1:13" x14ac:dyDescent="0.3">
      <c r="A43" s="33"/>
      <c r="B43" s="33"/>
      <c r="C43" s="34"/>
      <c r="D43" s="35"/>
      <c r="E43" s="133" t="str">
        <f>IF($A43="","",SUMIFS('Program Summary'!$G$5:$G$5000,'Program Summary'!$B$5:$B$5000,$A43,'Program Summary'!$C$5:$C$5000,"Community Quarterback"))</f>
        <v/>
      </c>
      <c r="F43" s="133" t="str">
        <f>IF($A43="","",SUMIFS('Program Summary'!$H$5:$H$5000,'Program Summary'!$B$5:$B$5000,$A43,'Program Summary'!$C$5:$C$5000,"Community Quarterback"))</f>
        <v/>
      </c>
      <c r="G43" s="133" t="str">
        <f>IF($A43="","",SUMIFS('Program Summary'!$I$5:$I$5000,'Program Summary'!$B$5:$B$5000,$A43,'Program Summary'!$C$5:$C$5000,"Community Quarterback"))</f>
        <v/>
      </c>
      <c r="H43" s="133" t="str">
        <f>IF($A43="","",SUMIFS('Program Summary'!$G$5:$G$5000,'Program Summary'!$B$5:$B$5000,$A43,'Program Summary'!$C$5:$C$5000,"&lt;&gt;Community Quarterback"))</f>
        <v/>
      </c>
      <c r="I43" s="133" t="str">
        <f>IF($A43="","",SUMIFS('Program Summary'!$H$5:$H$5000,'Program Summary'!$B$5:$B$5000,$A43,'Program Summary'!$C$5:$C$5000,"&lt;&gt;Community Quarterback"))</f>
        <v/>
      </c>
      <c r="J43" s="133" t="str">
        <f>IF($A43="","",SUMIFS('Program Summary'!$I$5:$I$5000,'Program Summary'!$B$5:$B$5000,$A43,'Program Summary'!$C$5:$C$5000,"&lt;&gt;Community Quarterback"))</f>
        <v/>
      </c>
      <c r="K43" s="133" t="str">
        <f t="shared" si="0"/>
        <v/>
      </c>
      <c r="M43" s="134" t="str" cm="1">
        <f t="array" ref="M43">IFERROR(INDEX(_xlfn._xlws.FILTER($A$5:$A$500,$A$5:$A$500&lt;&gt;""),ROWS($M$5:M43)),"")</f>
        <v/>
      </c>
    </row>
    <row r="44" spans="1:13" x14ac:dyDescent="0.3">
      <c r="A44" s="33"/>
      <c r="B44" s="33"/>
      <c r="C44" s="34"/>
      <c r="D44" s="35"/>
      <c r="E44" s="133" t="str">
        <f>IF($A44="","",SUMIFS('Program Summary'!$G$5:$G$5000,'Program Summary'!$B$5:$B$5000,$A44,'Program Summary'!$C$5:$C$5000,"Community Quarterback"))</f>
        <v/>
      </c>
      <c r="F44" s="133" t="str">
        <f>IF($A44="","",SUMIFS('Program Summary'!$H$5:$H$5000,'Program Summary'!$B$5:$B$5000,$A44,'Program Summary'!$C$5:$C$5000,"Community Quarterback"))</f>
        <v/>
      </c>
      <c r="G44" s="133" t="str">
        <f>IF($A44="","",SUMIFS('Program Summary'!$I$5:$I$5000,'Program Summary'!$B$5:$B$5000,$A44,'Program Summary'!$C$5:$C$5000,"Community Quarterback"))</f>
        <v/>
      </c>
      <c r="H44" s="133" t="str">
        <f>IF($A44="","",SUMIFS('Program Summary'!$G$5:$G$5000,'Program Summary'!$B$5:$B$5000,$A44,'Program Summary'!$C$5:$C$5000,"&lt;&gt;Community Quarterback"))</f>
        <v/>
      </c>
      <c r="I44" s="133" t="str">
        <f>IF($A44="","",SUMIFS('Program Summary'!$H$5:$H$5000,'Program Summary'!$B$5:$B$5000,$A44,'Program Summary'!$C$5:$C$5000,"&lt;&gt;Community Quarterback"))</f>
        <v/>
      </c>
      <c r="J44" s="133" t="str">
        <f>IF($A44="","",SUMIFS('Program Summary'!$I$5:$I$5000,'Program Summary'!$B$5:$B$5000,$A44,'Program Summary'!$C$5:$C$5000,"&lt;&gt;Community Quarterback"))</f>
        <v/>
      </c>
      <c r="K44" s="133" t="str">
        <f t="shared" si="0"/>
        <v/>
      </c>
      <c r="M44" s="134" t="str" cm="1">
        <f t="array" ref="M44">IFERROR(INDEX(_xlfn._xlws.FILTER($A$5:$A$500,$A$5:$A$500&lt;&gt;""),ROWS($M$5:M44)),"")</f>
        <v/>
      </c>
    </row>
    <row r="45" spans="1:13" x14ac:dyDescent="0.3">
      <c r="A45" s="33"/>
      <c r="B45" s="33"/>
      <c r="C45" s="34"/>
      <c r="D45" s="35"/>
      <c r="E45" s="133" t="str">
        <f>IF($A45="","",SUMIFS('Program Summary'!$G$5:$G$5000,'Program Summary'!$B$5:$B$5000,$A45,'Program Summary'!$C$5:$C$5000,"Community Quarterback"))</f>
        <v/>
      </c>
      <c r="F45" s="133" t="str">
        <f>IF($A45="","",SUMIFS('Program Summary'!$H$5:$H$5000,'Program Summary'!$B$5:$B$5000,$A45,'Program Summary'!$C$5:$C$5000,"Community Quarterback"))</f>
        <v/>
      </c>
      <c r="G45" s="133" t="str">
        <f>IF($A45="","",SUMIFS('Program Summary'!$I$5:$I$5000,'Program Summary'!$B$5:$B$5000,$A45,'Program Summary'!$C$5:$C$5000,"Community Quarterback"))</f>
        <v/>
      </c>
      <c r="H45" s="133" t="str">
        <f>IF($A45="","",SUMIFS('Program Summary'!$G$5:$G$5000,'Program Summary'!$B$5:$B$5000,$A45,'Program Summary'!$C$5:$C$5000,"&lt;&gt;Community Quarterback"))</f>
        <v/>
      </c>
      <c r="I45" s="133" t="str">
        <f>IF($A45="","",SUMIFS('Program Summary'!$H$5:$H$5000,'Program Summary'!$B$5:$B$5000,$A45,'Program Summary'!$C$5:$C$5000,"&lt;&gt;Community Quarterback"))</f>
        <v/>
      </c>
      <c r="J45" s="133" t="str">
        <f>IF($A45="","",SUMIFS('Program Summary'!$I$5:$I$5000,'Program Summary'!$B$5:$B$5000,$A45,'Program Summary'!$C$5:$C$5000,"&lt;&gt;Community Quarterback"))</f>
        <v/>
      </c>
      <c r="K45" s="133" t="str">
        <f t="shared" si="0"/>
        <v/>
      </c>
      <c r="M45" s="134" t="str" cm="1">
        <f t="array" ref="M45">IFERROR(INDEX(_xlfn._xlws.FILTER($A$5:$A$500,$A$5:$A$500&lt;&gt;""),ROWS($M$5:M45)),"")</f>
        <v/>
      </c>
    </row>
    <row r="46" spans="1:13" x14ac:dyDescent="0.3">
      <c r="A46" s="33"/>
      <c r="B46" s="33"/>
      <c r="C46" s="34"/>
      <c r="D46" s="35"/>
      <c r="E46" s="133" t="str">
        <f>IF($A46="","",SUMIFS('Program Summary'!$G$5:$G$5000,'Program Summary'!$B$5:$B$5000,$A46,'Program Summary'!$C$5:$C$5000,"Community Quarterback"))</f>
        <v/>
      </c>
      <c r="F46" s="133" t="str">
        <f>IF($A46="","",SUMIFS('Program Summary'!$H$5:$H$5000,'Program Summary'!$B$5:$B$5000,$A46,'Program Summary'!$C$5:$C$5000,"Community Quarterback"))</f>
        <v/>
      </c>
      <c r="G46" s="133" t="str">
        <f>IF($A46="","",SUMIFS('Program Summary'!$I$5:$I$5000,'Program Summary'!$B$5:$B$5000,$A46,'Program Summary'!$C$5:$C$5000,"Community Quarterback"))</f>
        <v/>
      </c>
      <c r="H46" s="133" t="str">
        <f>IF($A46="","",SUMIFS('Program Summary'!$G$5:$G$5000,'Program Summary'!$B$5:$B$5000,$A46,'Program Summary'!$C$5:$C$5000,"&lt;&gt;Community Quarterback"))</f>
        <v/>
      </c>
      <c r="I46" s="133" t="str">
        <f>IF($A46="","",SUMIFS('Program Summary'!$H$5:$H$5000,'Program Summary'!$B$5:$B$5000,$A46,'Program Summary'!$C$5:$C$5000,"&lt;&gt;Community Quarterback"))</f>
        <v/>
      </c>
      <c r="J46" s="133" t="str">
        <f>IF($A46="","",SUMIFS('Program Summary'!$I$5:$I$5000,'Program Summary'!$B$5:$B$5000,$A46,'Program Summary'!$C$5:$C$5000,"&lt;&gt;Community Quarterback"))</f>
        <v/>
      </c>
      <c r="K46" s="133" t="str">
        <f t="shared" si="0"/>
        <v/>
      </c>
      <c r="M46" s="134" t="str" cm="1">
        <f t="array" ref="M46">IFERROR(INDEX(_xlfn._xlws.FILTER($A$5:$A$500,$A$5:$A$500&lt;&gt;""),ROWS($M$5:M46)),"")</f>
        <v/>
      </c>
    </row>
    <row r="47" spans="1:13" x14ac:dyDescent="0.3">
      <c r="A47" s="33"/>
      <c r="B47" s="33"/>
      <c r="C47" s="34"/>
      <c r="D47" s="35"/>
      <c r="E47" s="133" t="str">
        <f>IF($A47="","",SUMIFS('Program Summary'!$G$5:$G$5000,'Program Summary'!$B$5:$B$5000,$A47,'Program Summary'!$C$5:$C$5000,"Community Quarterback"))</f>
        <v/>
      </c>
      <c r="F47" s="133" t="str">
        <f>IF($A47="","",SUMIFS('Program Summary'!$H$5:$H$5000,'Program Summary'!$B$5:$B$5000,$A47,'Program Summary'!$C$5:$C$5000,"Community Quarterback"))</f>
        <v/>
      </c>
      <c r="G47" s="133" t="str">
        <f>IF($A47="","",SUMIFS('Program Summary'!$I$5:$I$5000,'Program Summary'!$B$5:$B$5000,$A47,'Program Summary'!$C$5:$C$5000,"Community Quarterback"))</f>
        <v/>
      </c>
      <c r="H47" s="133" t="str">
        <f>IF($A47="","",SUMIFS('Program Summary'!$G$5:$G$5000,'Program Summary'!$B$5:$B$5000,$A47,'Program Summary'!$C$5:$C$5000,"&lt;&gt;Community Quarterback"))</f>
        <v/>
      </c>
      <c r="I47" s="133" t="str">
        <f>IF($A47="","",SUMIFS('Program Summary'!$H$5:$H$5000,'Program Summary'!$B$5:$B$5000,$A47,'Program Summary'!$C$5:$C$5000,"&lt;&gt;Community Quarterback"))</f>
        <v/>
      </c>
      <c r="J47" s="133" t="str">
        <f>IF($A47="","",SUMIFS('Program Summary'!$I$5:$I$5000,'Program Summary'!$B$5:$B$5000,$A47,'Program Summary'!$C$5:$C$5000,"&lt;&gt;Community Quarterback"))</f>
        <v/>
      </c>
      <c r="K47" s="133" t="str">
        <f t="shared" si="0"/>
        <v/>
      </c>
      <c r="M47" s="134" t="str" cm="1">
        <f t="array" ref="M47">IFERROR(INDEX(_xlfn._xlws.FILTER($A$5:$A$500,$A$5:$A$500&lt;&gt;""),ROWS($M$5:M47)),"")</f>
        <v/>
      </c>
    </row>
    <row r="48" spans="1:13" x14ac:dyDescent="0.3">
      <c r="A48" s="33"/>
      <c r="B48" s="33"/>
      <c r="C48" s="34"/>
      <c r="D48" s="35"/>
      <c r="E48" s="133" t="str">
        <f>IF($A48="","",SUMIFS('Program Summary'!$G$5:$G$5000,'Program Summary'!$B$5:$B$5000,$A48,'Program Summary'!$C$5:$C$5000,"Community Quarterback"))</f>
        <v/>
      </c>
      <c r="F48" s="133" t="str">
        <f>IF($A48="","",SUMIFS('Program Summary'!$H$5:$H$5000,'Program Summary'!$B$5:$B$5000,$A48,'Program Summary'!$C$5:$C$5000,"Community Quarterback"))</f>
        <v/>
      </c>
      <c r="G48" s="133" t="str">
        <f>IF($A48="","",SUMIFS('Program Summary'!$I$5:$I$5000,'Program Summary'!$B$5:$B$5000,$A48,'Program Summary'!$C$5:$C$5000,"Community Quarterback"))</f>
        <v/>
      </c>
      <c r="H48" s="133" t="str">
        <f>IF($A48="","",SUMIFS('Program Summary'!$G$5:$G$5000,'Program Summary'!$B$5:$B$5000,$A48,'Program Summary'!$C$5:$C$5000,"&lt;&gt;Community Quarterback"))</f>
        <v/>
      </c>
      <c r="I48" s="133" t="str">
        <f>IF($A48="","",SUMIFS('Program Summary'!$H$5:$H$5000,'Program Summary'!$B$5:$B$5000,$A48,'Program Summary'!$C$5:$C$5000,"&lt;&gt;Community Quarterback"))</f>
        <v/>
      </c>
      <c r="J48" s="133" t="str">
        <f>IF($A48="","",SUMIFS('Program Summary'!$I$5:$I$5000,'Program Summary'!$B$5:$B$5000,$A48,'Program Summary'!$C$5:$C$5000,"&lt;&gt;Community Quarterback"))</f>
        <v/>
      </c>
      <c r="K48" s="133" t="str">
        <f t="shared" si="0"/>
        <v/>
      </c>
      <c r="M48" s="134" t="str" cm="1">
        <f t="array" ref="M48">IFERROR(INDEX(_xlfn._xlws.FILTER($A$5:$A$500,$A$5:$A$500&lt;&gt;""),ROWS($M$5:M48)),"")</f>
        <v/>
      </c>
    </row>
    <row r="49" spans="1:13" x14ac:dyDescent="0.3">
      <c r="A49" s="33"/>
      <c r="B49" s="33"/>
      <c r="C49" s="34"/>
      <c r="D49" s="35"/>
      <c r="E49" s="133" t="str">
        <f>IF($A49="","",SUMIFS('Program Summary'!$G$5:$G$5000,'Program Summary'!$B$5:$B$5000,$A49,'Program Summary'!$C$5:$C$5000,"Community Quarterback"))</f>
        <v/>
      </c>
      <c r="F49" s="133" t="str">
        <f>IF($A49="","",SUMIFS('Program Summary'!$H$5:$H$5000,'Program Summary'!$B$5:$B$5000,$A49,'Program Summary'!$C$5:$C$5000,"Community Quarterback"))</f>
        <v/>
      </c>
      <c r="G49" s="133" t="str">
        <f>IF($A49="","",SUMIFS('Program Summary'!$I$5:$I$5000,'Program Summary'!$B$5:$B$5000,$A49,'Program Summary'!$C$5:$C$5000,"Community Quarterback"))</f>
        <v/>
      </c>
      <c r="H49" s="133" t="str">
        <f>IF($A49="","",SUMIFS('Program Summary'!$G$5:$G$5000,'Program Summary'!$B$5:$B$5000,$A49,'Program Summary'!$C$5:$C$5000,"&lt;&gt;Community Quarterback"))</f>
        <v/>
      </c>
      <c r="I49" s="133" t="str">
        <f>IF($A49="","",SUMIFS('Program Summary'!$H$5:$H$5000,'Program Summary'!$B$5:$B$5000,$A49,'Program Summary'!$C$5:$C$5000,"&lt;&gt;Community Quarterback"))</f>
        <v/>
      </c>
      <c r="J49" s="133" t="str">
        <f>IF($A49="","",SUMIFS('Program Summary'!$I$5:$I$5000,'Program Summary'!$B$5:$B$5000,$A49,'Program Summary'!$C$5:$C$5000,"&lt;&gt;Community Quarterback"))</f>
        <v/>
      </c>
      <c r="K49" s="133" t="str">
        <f t="shared" si="0"/>
        <v/>
      </c>
      <c r="M49" s="134" t="str" cm="1">
        <f t="array" ref="M49">IFERROR(INDEX(_xlfn._xlws.FILTER($A$5:$A$500,$A$5:$A$500&lt;&gt;""),ROWS($M$5:M49)),"")</f>
        <v/>
      </c>
    </row>
    <row r="50" spans="1:13" x14ac:dyDescent="0.3">
      <c r="A50" s="33"/>
      <c r="B50" s="33"/>
      <c r="C50" s="34"/>
      <c r="D50" s="35"/>
      <c r="E50" s="133" t="str">
        <f>IF($A50="","",SUMIFS('Program Summary'!$G$5:$G$5000,'Program Summary'!$B$5:$B$5000,$A50,'Program Summary'!$C$5:$C$5000,"Community Quarterback"))</f>
        <v/>
      </c>
      <c r="F50" s="133" t="str">
        <f>IF($A50="","",SUMIFS('Program Summary'!$H$5:$H$5000,'Program Summary'!$B$5:$B$5000,$A50,'Program Summary'!$C$5:$C$5000,"Community Quarterback"))</f>
        <v/>
      </c>
      <c r="G50" s="133" t="str">
        <f>IF($A50="","",SUMIFS('Program Summary'!$I$5:$I$5000,'Program Summary'!$B$5:$B$5000,$A50,'Program Summary'!$C$5:$C$5000,"Community Quarterback"))</f>
        <v/>
      </c>
      <c r="H50" s="133" t="str">
        <f>IF($A50="","",SUMIFS('Program Summary'!$G$5:$G$5000,'Program Summary'!$B$5:$B$5000,$A50,'Program Summary'!$C$5:$C$5000,"&lt;&gt;Community Quarterback"))</f>
        <v/>
      </c>
      <c r="I50" s="133" t="str">
        <f>IF($A50="","",SUMIFS('Program Summary'!$H$5:$H$5000,'Program Summary'!$B$5:$B$5000,$A50,'Program Summary'!$C$5:$C$5000,"&lt;&gt;Community Quarterback"))</f>
        <v/>
      </c>
      <c r="J50" s="133" t="str">
        <f>IF($A50="","",SUMIFS('Program Summary'!$I$5:$I$5000,'Program Summary'!$B$5:$B$5000,$A50,'Program Summary'!$C$5:$C$5000,"&lt;&gt;Community Quarterback"))</f>
        <v/>
      </c>
      <c r="K50" s="133" t="str">
        <f t="shared" si="0"/>
        <v/>
      </c>
      <c r="M50" s="134" t="str" cm="1">
        <f t="array" ref="M50">IFERROR(INDEX(_xlfn._xlws.FILTER($A$5:$A$500,$A$5:$A$500&lt;&gt;""),ROWS($M$5:M50)),"")</f>
        <v/>
      </c>
    </row>
    <row r="51" spans="1:13" x14ac:dyDescent="0.3">
      <c r="A51" s="33"/>
      <c r="B51" s="33"/>
      <c r="C51" s="34"/>
      <c r="D51" s="35"/>
      <c r="E51" s="133" t="str">
        <f>IF($A51="","",SUMIFS('Program Summary'!$G$5:$G$5000,'Program Summary'!$B$5:$B$5000,$A51,'Program Summary'!$C$5:$C$5000,"Community Quarterback"))</f>
        <v/>
      </c>
      <c r="F51" s="133" t="str">
        <f>IF($A51="","",SUMIFS('Program Summary'!$H$5:$H$5000,'Program Summary'!$B$5:$B$5000,$A51,'Program Summary'!$C$5:$C$5000,"Community Quarterback"))</f>
        <v/>
      </c>
      <c r="G51" s="133" t="str">
        <f>IF($A51="","",SUMIFS('Program Summary'!$I$5:$I$5000,'Program Summary'!$B$5:$B$5000,$A51,'Program Summary'!$C$5:$C$5000,"Community Quarterback"))</f>
        <v/>
      </c>
      <c r="H51" s="133" t="str">
        <f>IF($A51="","",SUMIFS('Program Summary'!$G$5:$G$5000,'Program Summary'!$B$5:$B$5000,$A51,'Program Summary'!$C$5:$C$5000,"&lt;&gt;Community Quarterback"))</f>
        <v/>
      </c>
      <c r="I51" s="133" t="str">
        <f>IF($A51="","",SUMIFS('Program Summary'!$H$5:$H$5000,'Program Summary'!$B$5:$B$5000,$A51,'Program Summary'!$C$5:$C$5000,"&lt;&gt;Community Quarterback"))</f>
        <v/>
      </c>
      <c r="J51" s="133" t="str">
        <f>IF($A51="","",SUMIFS('Program Summary'!$I$5:$I$5000,'Program Summary'!$B$5:$B$5000,$A51,'Program Summary'!$C$5:$C$5000,"&lt;&gt;Community Quarterback"))</f>
        <v/>
      </c>
      <c r="K51" s="133" t="str">
        <f t="shared" si="0"/>
        <v/>
      </c>
      <c r="M51" s="134" t="str" cm="1">
        <f t="array" ref="M51">IFERROR(INDEX(_xlfn._xlws.FILTER($A$5:$A$500,$A$5:$A$500&lt;&gt;""),ROWS($M$5:M51)),"")</f>
        <v/>
      </c>
    </row>
    <row r="52" spans="1:13" x14ac:dyDescent="0.3">
      <c r="A52" s="33"/>
      <c r="B52" s="33"/>
      <c r="C52" s="34"/>
      <c r="D52" s="35"/>
      <c r="E52" s="133" t="str">
        <f>IF($A52="","",SUMIFS('Program Summary'!$G$5:$G$5000,'Program Summary'!$B$5:$B$5000,$A52,'Program Summary'!$C$5:$C$5000,"Community Quarterback"))</f>
        <v/>
      </c>
      <c r="F52" s="133" t="str">
        <f>IF($A52="","",SUMIFS('Program Summary'!$H$5:$H$5000,'Program Summary'!$B$5:$B$5000,$A52,'Program Summary'!$C$5:$C$5000,"Community Quarterback"))</f>
        <v/>
      </c>
      <c r="G52" s="133" t="str">
        <f>IF($A52="","",SUMIFS('Program Summary'!$I$5:$I$5000,'Program Summary'!$B$5:$B$5000,$A52,'Program Summary'!$C$5:$C$5000,"Community Quarterback"))</f>
        <v/>
      </c>
      <c r="H52" s="133" t="str">
        <f>IF($A52="","",SUMIFS('Program Summary'!$G$5:$G$5000,'Program Summary'!$B$5:$B$5000,$A52,'Program Summary'!$C$5:$C$5000,"&lt;&gt;Community Quarterback"))</f>
        <v/>
      </c>
      <c r="I52" s="133" t="str">
        <f>IF($A52="","",SUMIFS('Program Summary'!$H$5:$H$5000,'Program Summary'!$B$5:$B$5000,$A52,'Program Summary'!$C$5:$C$5000,"&lt;&gt;Community Quarterback"))</f>
        <v/>
      </c>
      <c r="J52" s="133" t="str">
        <f>IF($A52="","",SUMIFS('Program Summary'!$I$5:$I$5000,'Program Summary'!$B$5:$B$5000,$A52,'Program Summary'!$C$5:$C$5000,"&lt;&gt;Community Quarterback"))</f>
        <v/>
      </c>
      <c r="K52" s="133" t="str">
        <f t="shared" si="0"/>
        <v/>
      </c>
      <c r="M52" s="134" t="str" cm="1">
        <f t="array" ref="M52">IFERROR(INDEX(_xlfn._xlws.FILTER($A$5:$A$500,$A$5:$A$500&lt;&gt;""),ROWS($M$5:M52)),"")</f>
        <v/>
      </c>
    </row>
    <row r="53" spans="1:13" x14ac:dyDescent="0.3">
      <c r="A53" s="33"/>
      <c r="B53" s="33"/>
      <c r="C53" s="34"/>
      <c r="D53" s="35"/>
      <c r="E53" s="133" t="str">
        <f>IF($A53="","",SUMIFS('Program Summary'!$G$5:$G$5000,'Program Summary'!$B$5:$B$5000,$A53,'Program Summary'!$C$5:$C$5000,"Community Quarterback"))</f>
        <v/>
      </c>
      <c r="F53" s="133" t="str">
        <f>IF($A53="","",SUMIFS('Program Summary'!$H$5:$H$5000,'Program Summary'!$B$5:$B$5000,$A53,'Program Summary'!$C$5:$C$5000,"Community Quarterback"))</f>
        <v/>
      </c>
      <c r="G53" s="133" t="str">
        <f>IF($A53="","",SUMIFS('Program Summary'!$I$5:$I$5000,'Program Summary'!$B$5:$B$5000,$A53,'Program Summary'!$C$5:$C$5000,"Community Quarterback"))</f>
        <v/>
      </c>
      <c r="H53" s="133" t="str">
        <f>IF($A53="","",SUMIFS('Program Summary'!$G$5:$G$5000,'Program Summary'!$B$5:$B$5000,$A53,'Program Summary'!$C$5:$C$5000,"&lt;&gt;Community Quarterback"))</f>
        <v/>
      </c>
      <c r="I53" s="133" t="str">
        <f>IF($A53="","",SUMIFS('Program Summary'!$H$5:$H$5000,'Program Summary'!$B$5:$B$5000,$A53,'Program Summary'!$C$5:$C$5000,"&lt;&gt;Community Quarterback"))</f>
        <v/>
      </c>
      <c r="J53" s="133" t="str">
        <f>IF($A53="","",SUMIFS('Program Summary'!$I$5:$I$5000,'Program Summary'!$B$5:$B$5000,$A53,'Program Summary'!$C$5:$C$5000,"&lt;&gt;Community Quarterback"))</f>
        <v/>
      </c>
      <c r="K53" s="133" t="str">
        <f t="shared" si="0"/>
        <v/>
      </c>
      <c r="M53" s="134" t="str" cm="1">
        <f t="array" ref="M53">IFERROR(INDEX(_xlfn._xlws.FILTER($A$5:$A$500,$A$5:$A$500&lt;&gt;""),ROWS($M$5:M53)),"")</f>
        <v/>
      </c>
    </row>
    <row r="54" spans="1:13" x14ac:dyDescent="0.3">
      <c r="A54" s="33"/>
      <c r="B54" s="33"/>
      <c r="C54" s="34"/>
      <c r="D54" s="35"/>
      <c r="E54" s="133" t="str">
        <f>IF($A54="","",SUMIFS('Program Summary'!$G$5:$G$5000,'Program Summary'!$B$5:$B$5000,$A54,'Program Summary'!$C$5:$C$5000,"Community Quarterback"))</f>
        <v/>
      </c>
      <c r="F54" s="133" t="str">
        <f>IF($A54="","",SUMIFS('Program Summary'!$H$5:$H$5000,'Program Summary'!$B$5:$B$5000,$A54,'Program Summary'!$C$5:$C$5000,"Community Quarterback"))</f>
        <v/>
      </c>
      <c r="G54" s="133" t="str">
        <f>IF($A54="","",SUMIFS('Program Summary'!$I$5:$I$5000,'Program Summary'!$B$5:$B$5000,$A54,'Program Summary'!$C$5:$C$5000,"Community Quarterback"))</f>
        <v/>
      </c>
      <c r="H54" s="133" t="str">
        <f>IF($A54="","",SUMIFS('Program Summary'!$G$5:$G$5000,'Program Summary'!$B$5:$B$5000,$A54,'Program Summary'!$C$5:$C$5000,"&lt;&gt;Community Quarterback"))</f>
        <v/>
      </c>
      <c r="I54" s="133" t="str">
        <f>IF($A54="","",SUMIFS('Program Summary'!$H$5:$H$5000,'Program Summary'!$B$5:$B$5000,$A54,'Program Summary'!$C$5:$C$5000,"&lt;&gt;Community Quarterback"))</f>
        <v/>
      </c>
      <c r="J54" s="133" t="str">
        <f>IF($A54="","",SUMIFS('Program Summary'!$I$5:$I$5000,'Program Summary'!$B$5:$B$5000,$A54,'Program Summary'!$C$5:$C$5000,"&lt;&gt;Community Quarterback"))</f>
        <v/>
      </c>
      <c r="K54" s="133" t="str">
        <f t="shared" si="0"/>
        <v/>
      </c>
      <c r="M54" s="134" t="str" cm="1">
        <f t="array" ref="M54">IFERROR(INDEX(_xlfn._xlws.FILTER($A$5:$A$500,$A$5:$A$500&lt;&gt;""),ROWS($M$5:M54)),"")</f>
        <v/>
      </c>
    </row>
    <row r="55" spans="1:13" x14ac:dyDescent="0.3">
      <c r="A55" s="33"/>
      <c r="B55" s="33"/>
      <c r="C55" s="34"/>
      <c r="D55" s="35"/>
      <c r="E55" s="133" t="str">
        <f>IF($A55="","",SUMIFS('Program Summary'!$G$5:$G$5000,'Program Summary'!$B$5:$B$5000,$A55,'Program Summary'!$C$5:$C$5000,"Community Quarterback"))</f>
        <v/>
      </c>
      <c r="F55" s="133" t="str">
        <f>IF($A55="","",SUMIFS('Program Summary'!$H$5:$H$5000,'Program Summary'!$B$5:$B$5000,$A55,'Program Summary'!$C$5:$C$5000,"Community Quarterback"))</f>
        <v/>
      </c>
      <c r="G55" s="133" t="str">
        <f>IF($A55="","",SUMIFS('Program Summary'!$I$5:$I$5000,'Program Summary'!$B$5:$B$5000,$A55,'Program Summary'!$C$5:$C$5000,"Community Quarterback"))</f>
        <v/>
      </c>
      <c r="H55" s="133" t="str">
        <f>IF($A55="","",SUMIFS('Program Summary'!$G$5:$G$5000,'Program Summary'!$B$5:$B$5000,$A55,'Program Summary'!$C$5:$C$5000,"&lt;&gt;Community Quarterback"))</f>
        <v/>
      </c>
      <c r="I55" s="133" t="str">
        <f>IF($A55="","",SUMIFS('Program Summary'!$H$5:$H$5000,'Program Summary'!$B$5:$B$5000,$A55,'Program Summary'!$C$5:$C$5000,"&lt;&gt;Community Quarterback"))</f>
        <v/>
      </c>
      <c r="J55" s="133" t="str">
        <f>IF($A55="","",SUMIFS('Program Summary'!$I$5:$I$5000,'Program Summary'!$B$5:$B$5000,$A55,'Program Summary'!$C$5:$C$5000,"&lt;&gt;Community Quarterback"))</f>
        <v/>
      </c>
      <c r="K55" s="133" t="str">
        <f t="shared" si="0"/>
        <v/>
      </c>
      <c r="M55" s="134" t="str" cm="1">
        <f t="array" ref="M55">IFERROR(INDEX(_xlfn._xlws.FILTER($A$5:$A$500,$A$5:$A$500&lt;&gt;""),ROWS($M$5:M55)),"")</f>
        <v/>
      </c>
    </row>
    <row r="56" spans="1:13" x14ac:dyDescent="0.3">
      <c r="A56" s="33"/>
      <c r="B56" s="33"/>
      <c r="C56" s="34"/>
      <c r="D56" s="35"/>
      <c r="E56" s="133" t="str">
        <f>IF($A56="","",SUMIFS('Program Summary'!$G$5:$G$5000,'Program Summary'!$B$5:$B$5000,$A56,'Program Summary'!$C$5:$C$5000,"Community Quarterback"))</f>
        <v/>
      </c>
      <c r="F56" s="133" t="str">
        <f>IF($A56="","",SUMIFS('Program Summary'!$H$5:$H$5000,'Program Summary'!$B$5:$B$5000,$A56,'Program Summary'!$C$5:$C$5000,"Community Quarterback"))</f>
        <v/>
      </c>
      <c r="G56" s="133" t="str">
        <f>IF($A56="","",SUMIFS('Program Summary'!$I$5:$I$5000,'Program Summary'!$B$5:$B$5000,$A56,'Program Summary'!$C$5:$C$5000,"Community Quarterback"))</f>
        <v/>
      </c>
      <c r="H56" s="133" t="str">
        <f>IF($A56="","",SUMIFS('Program Summary'!$G$5:$G$5000,'Program Summary'!$B$5:$B$5000,$A56,'Program Summary'!$C$5:$C$5000,"&lt;&gt;Community Quarterback"))</f>
        <v/>
      </c>
      <c r="I56" s="133" t="str">
        <f>IF($A56="","",SUMIFS('Program Summary'!$H$5:$H$5000,'Program Summary'!$B$5:$B$5000,$A56,'Program Summary'!$C$5:$C$5000,"&lt;&gt;Community Quarterback"))</f>
        <v/>
      </c>
      <c r="J56" s="133" t="str">
        <f>IF($A56="","",SUMIFS('Program Summary'!$I$5:$I$5000,'Program Summary'!$B$5:$B$5000,$A56,'Program Summary'!$C$5:$C$5000,"&lt;&gt;Community Quarterback"))</f>
        <v/>
      </c>
      <c r="K56" s="133" t="str">
        <f t="shared" si="0"/>
        <v/>
      </c>
      <c r="M56" s="134" t="str" cm="1">
        <f t="array" ref="M56">IFERROR(INDEX(_xlfn._xlws.FILTER($A$5:$A$500,$A$5:$A$500&lt;&gt;""),ROWS($M$5:M56)),"")</f>
        <v/>
      </c>
    </row>
    <row r="57" spans="1:13" x14ac:dyDescent="0.3">
      <c r="A57" s="33"/>
      <c r="B57" s="33"/>
      <c r="C57" s="34"/>
      <c r="D57" s="35"/>
      <c r="E57" s="133" t="str">
        <f>IF($A57="","",SUMIFS('Program Summary'!$G$5:$G$5000,'Program Summary'!$B$5:$B$5000,$A57,'Program Summary'!$C$5:$C$5000,"Community Quarterback"))</f>
        <v/>
      </c>
      <c r="F57" s="133" t="str">
        <f>IF($A57="","",SUMIFS('Program Summary'!$H$5:$H$5000,'Program Summary'!$B$5:$B$5000,$A57,'Program Summary'!$C$5:$C$5000,"Community Quarterback"))</f>
        <v/>
      </c>
      <c r="G57" s="133" t="str">
        <f>IF($A57="","",SUMIFS('Program Summary'!$I$5:$I$5000,'Program Summary'!$B$5:$B$5000,$A57,'Program Summary'!$C$5:$C$5000,"Community Quarterback"))</f>
        <v/>
      </c>
      <c r="H57" s="133" t="str">
        <f>IF($A57="","",SUMIFS('Program Summary'!$G$5:$G$5000,'Program Summary'!$B$5:$B$5000,$A57,'Program Summary'!$C$5:$C$5000,"&lt;&gt;Community Quarterback"))</f>
        <v/>
      </c>
      <c r="I57" s="133" t="str">
        <f>IF($A57="","",SUMIFS('Program Summary'!$H$5:$H$5000,'Program Summary'!$B$5:$B$5000,$A57,'Program Summary'!$C$5:$C$5000,"&lt;&gt;Community Quarterback"))</f>
        <v/>
      </c>
      <c r="J57" s="133" t="str">
        <f>IF($A57="","",SUMIFS('Program Summary'!$I$5:$I$5000,'Program Summary'!$B$5:$B$5000,$A57,'Program Summary'!$C$5:$C$5000,"&lt;&gt;Community Quarterback"))</f>
        <v/>
      </c>
      <c r="K57" s="133" t="str">
        <f t="shared" si="0"/>
        <v/>
      </c>
      <c r="M57" s="134" t="str" cm="1">
        <f t="array" ref="M57">IFERROR(INDEX(_xlfn._xlws.FILTER($A$5:$A$500,$A$5:$A$500&lt;&gt;""),ROWS($M$5:M57)),"")</f>
        <v/>
      </c>
    </row>
    <row r="58" spans="1:13" x14ac:dyDescent="0.3">
      <c r="A58" s="33"/>
      <c r="B58" s="33"/>
      <c r="C58" s="34"/>
      <c r="D58" s="35"/>
      <c r="E58" s="133" t="str">
        <f>IF($A58="","",SUMIFS('Program Summary'!$G$5:$G$5000,'Program Summary'!$B$5:$B$5000,$A58,'Program Summary'!$C$5:$C$5000,"Community Quarterback"))</f>
        <v/>
      </c>
      <c r="F58" s="133" t="str">
        <f>IF($A58="","",SUMIFS('Program Summary'!$H$5:$H$5000,'Program Summary'!$B$5:$B$5000,$A58,'Program Summary'!$C$5:$C$5000,"Community Quarterback"))</f>
        <v/>
      </c>
      <c r="G58" s="133" t="str">
        <f>IF($A58="","",SUMIFS('Program Summary'!$I$5:$I$5000,'Program Summary'!$B$5:$B$5000,$A58,'Program Summary'!$C$5:$C$5000,"Community Quarterback"))</f>
        <v/>
      </c>
      <c r="H58" s="133" t="str">
        <f>IF($A58="","",SUMIFS('Program Summary'!$G$5:$G$5000,'Program Summary'!$B$5:$B$5000,$A58,'Program Summary'!$C$5:$C$5000,"&lt;&gt;Community Quarterback"))</f>
        <v/>
      </c>
      <c r="I58" s="133" t="str">
        <f>IF($A58="","",SUMIFS('Program Summary'!$H$5:$H$5000,'Program Summary'!$B$5:$B$5000,$A58,'Program Summary'!$C$5:$C$5000,"&lt;&gt;Community Quarterback"))</f>
        <v/>
      </c>
      <c r="J58" s="133" t="str">
        <f>IF($A58="","",SUMIFS('Program Summary'!$I$5:$I$5000,'Program Summary'!$B$5:$B$5000,$A58,'Program Summary'!$C$5:$C$5000,"&lt;&gt;Community Quarterback"))</f>
        <v/>
      </c>
      <c r="K58" s="133" t="str">
        <f t="shared" si="0"/>
        <v/>
      </c>
      <c r="M58" s="134" t="str" cm="1">
        <f t="array" ref="M58">IFERROR(INDEX(_xlfn._xlws.FILTER($A$5:$A$500,$A$5:$A$500&lt;&gt;""),ROWS($M$5:M58)),"")</f>
        <v/>
      </c>
    </row>
    <row r="59" spans="1:13" x14ac:dyDescent="0.3">
      <c r="A59" s="33"/>
      <c r="B59" s="33"/>
      <c r="C59" s="34"/>
      <c r="D59" s="35"/>
      <c r="E59" s="133" t="str">
        <f>IF($A59="","",SUMIFS('Program Summary'!$G$5:$G$5000,'Program Summary'!$B$5:$B$5000,$A59,'Program Summary'!$C$5:$C$5000,"Community Quarterback"))</f>
        <v/>
      </c>
      <c r="F59" s="133" t="str">
        <f>IF($A59="","",SUMIFS('Program Summary'!$H$5:$H$5000,'Program Summary'!$B$5:$B$5000,$A59,'Program Summary'!$C$5:$C$5000,"Community Quarterback"))</f>
        <v/>
      </c>
      <c r="G59" s="133" t="str">
        <f>IF($A59="","",SUMIFS('Program Summary'!$I$5:$I$5000,'Program Summary'!$B$5:$B$5000,$A59,'Program Summary'!$C$5:$C$5000,"Community Quarterback"))</f>
        <v/>
      </c>
      <c r="H59" s="133" t="str">
        <f>IF($A59="","",SUMIFS('Program Summary'!$G$5:$G$5000,'Program Summary'!$B$5:$B$5000,$A59,'Program Summary'!$C$5:$C$5000,"&lt;&gt;Community Quarterback"))</f>
        <v/>
      </c>
      <c r="I59" s="133" t="str">
        <f>IF($A59="","",SUMIFS('Program Summary'!$H$5:$H$5000,'Program Summary'!$B$5:$B$5000,$A59,'Program Summary'!$C$5:$C$5000,"&lt;&gt;Community Quarterback"))</f>
        <v/>
      </c>
      <c r="J59" s="133" t="str">
        <f>IF($A59="","",SUMIFS('Program Summary'!$I$5:$I$5000,'Program Summary'!$B$5:$B$5000,$A59,'Program Summary'!$C$5:$C$5000,"&lt;&gt;Community Quarterback"))</f>
        <v/>
      </c>
      <c r="K59" s="133" t="str">
        <f t="shared" si="0"/>
        <v/>
      </c>
      <c r="M59" s="134" t="str" cm="1">
        <f t="array" ref="M59">IFERROR(INDEX(_xlfn._xlws.FILTER($A$5:$A$500,$A$5:$A$500&lt;&gt;""),ROWS($M$5:M59)),"")</f>
        <v/>
      </c>
    </row>
    <row r="60" spans="1:13" x14ac:dyDescent="0.3">
      <c r="A60" s="33"/>
      <c r="B60" s="33"/>
      <c r="C60" s="34"/>
      <c r="D60" s="35"/>
      <c r="E60" s="133" t="str">
        <f>IF($A60="","",SUMIFS('Program Summary'!$G$5:$G$5000,'Program Summary'!$B$5:$B$5000,$A60,'Program Summary'!$C$5:$C$5000,"Community Quarterback"))</f>
        <v/>
      </c>
      <c r="F60" s="133" t="str">
        <f>IF($A60="","",SUMIFS('Program Summary'!$H$5:$H$5000,'Program Summary'!$B$5:$B$5000,$A60,'Program Summary'!$C$5:$C$5000,"Community Quarterback"))</f>
        <v/>
      </c>
      <c r="G60" s="133" t="str">
        <f>IF($A60="","",SUMIFS('Program Summary'!$I$5:$I$5000,'Program Summary'!$B$5:$B$5000,$A60,'Program Summary'!$C$5:$C$5000,"Community Quarterback"))</f>
        <v/>
      </c>
      <c r="H60" s="133" t="str">
        <f>IF($A60="","",SUMIFS('Program Summary'!$G$5:$G$5000,'Program Summary'!$B$5:$B$5000,$A60,'Program Summary'!$C$5:$C$5000,"&lt;&gt;Community Quarterback"))</f>
        <v/>
      </c>
      <c r="I60" s="133" t="str">
        <f>IF($A60="","",SUMIFS('Program Summary'!$H$5:$H$5000,'Program Summary'!$B$5:$B$5000,$A60,'Program Summary'!$C$5:$C$5000,"&lt;&gt;Community Quarterback"))</f>
        <v/>
      </c>
      <c r="J60" s="133" t="str">
        <f>IF($A60="","",SUMIFS('Program Summary'!$I$5:$I$5000,'Program Summary'!$B$5:$B$5000,$A60,'Program Summary'!$C$5:$C$5000,"&lt;&gt;Community Quarterback"))</f>
        <v/>
      </c>
      <c r="K60" s="133" t="str">
        <f t="shared" si="0"/>
        <v/>
      </c>
      <c r="M60" s="134" t="str" cm="1">
        <f t="array" ref="M60">IFERROR(INDEX(_xlfn._xlws.FILTER($A$5:$A$500,$A$5:$A$500&lt;&gt;""),ROWS($M$5:M60)),"")</f>
        <v/>
      </c>
    </row>
    <row r="61" spans="1:13" x14ac:dyDescent="0.3">
      <c r="A61" s="33"/>
      <c r="B61" s="33"/>
      <c r="C61" s="34"/>
      <c r="D61" s="35"/>
      <c r="E61" s="133" t="str">
        <f>IF($A61="","",SUMIFS('Program Summary'!$G$5:$G$5000,'Program Summary'!$B$5:$B$5000,$A61,'Program Summary'!$C$5:$C$5000,"Community Quarterback"))</f>
        <v/>
      </c>
      <c r="F61" s="133" t="str">
        <f>IF($A61="","",SUMIFS('Program Summary'!$H$5:$H$5000,'Program Summary'!$B$5:$B$5000,$A61,'Program Summary'!$C$5:$C$5000,"Community Quarterback"))</f>
        <v/>
      </c>
      <c r="G61" s="133" t="str">
        <f>IF($A61="","",SUMIFS('Program Summary'!$I$5:$I$5000,'Program Summary'!$B$5:$B$5000,$A61,'Program Summary'!$C$5:$C$5000,"Community Quarterback"))</f>
        <v/>
      </c>
      <c r="H61" s="133" t="str">
        <f>IF($A61="","",SUMIFS('Program Summary'!$G$5:$G$5000,'Program Summary'!$B$5:$B$5000,$A61,'Program Summary'!$C$5:$C$5000,"&lt;&gt;Community Quarterback"))</f>
        <v/>
      </c>
      <c r="I61" s="133" t="str">
        <f>IF($A61="","",SUMIFS('Program Summary'!$H$5:$H$5000,'Program Summary'!$B$5:$B$5000,$A61,'Program Summary'!$C$5:$C$5000,"&lt;&gt;Community Quarterback"))</f>
        <v/>
      </c>
      <c r="J61" s="133" t="str">
        <f>IF($A61="","",SUMIFS('Program Summary'!$I$5:$I$5000,'Program Summary'!$B$5:$B$5000,$A61,'Program Summary'!$C$5:$C$5000,"&lt;&gt;Community Quarterback"))</f>
        <v/>
      </c>
      <c r="K61" s="133" t="str">
        <f t="shared" si="0"/>
        <v/>
      </c>
      <c r="M61" s="134" t="str" cm="1">
        <f t="array" ref="M61">IFERROR(INDEX(_xlfn._xlws.FILTER($A$5:$A$500,$A$5:$A$500&lt;&gt;""),ROWS($M$5:M61)),"")</f>
        <v/>
      </c>
    </row>
    <row r="62" spans="1:13" x14ac:dyDescent="0.3">
      <c r="A62" s="33"/>
      <c r="B62" s="33"/>
      <c r="C62" s="34"/>
      <c r="D62" s="35"/>
      <c r="E62" s="133" t="str">
        <f>IF($A62="","",SUMIFS('Program Summary'!$G$5:$G$5000,'Program Summary'!$B$5:$B$5000,$A62,'Program Summary'!$C$5:$C$5000,"Community Quarterback"))</f>
        <v/>
      </c>
      <c r="F62" s="133" t="str">
        <f>IF($A62="","",SUMIFS('Program Summary'!$H$5:$H$5000,'Program Summary'!$B$5:$B$5000,$A62,'Program Summary'!$C$5:$C$5000,"Community Quarterback"))</f>
        <v/>
      </c>
      <c r="G62" s="133" t="str">
        <f>IF($A62="","",SUMIFS('Program Summary'!$I$5:$I$5000,'Program Summary'!$B$5:$B$5000,$A62,'Program Summary'!$C$5:$C$5000,"Community Quarterback"))</f>
        <v/>
      </c>
      <c r="H62" s="133" t="str">
        <f>IF($A62="","",SUMIFS('Program Summary'!$G$5:$G$5000,'Program Summary'!$B$5:$B$5000,$A62,'Program Summary'!$C$5:$C$5000,"&lt;&gt;Community Quarterback"))</f>
        <v/>
      </c>
      <c r="I62" s="133" t="str">
        <f>IF($A62="","",SUMIFS('Program Summary'!$H$5:$H$5000,'Program Summary'!$B$5:$B$5000,$A62,'Program Summary'!$C$5:$C$5000,"&lt;&gt;Community Quarterback"))</f>
        <v/>
      </c>
      <c r="J62" s="133" t="str">
        <f>IF($A62="","",SUMIFS('Program Summary'!$I$5:$I$5000,'Program Summary'!$B$5:$B$5000,$A62,'Program Summary'!$C$5:$C$5000,"&lt;&gt;Community Quarterback"))</f>
        <v/>
      </c>
      <c r="K62" s="133" t="str">
        <f t="shared" si="0"/>
        <v/>
      </c>
      <c r="M62" s="134" t="str" cm="1">
        <f t="array" ref="M62">IFERROR(INDEX(_xlfn._xlws.FILTER($A$5:$A$500,$A$5:$A$500&lt;&gt;""),ROWS($M$5:M62)),"")</f>
        <v/>
      </c>
    </row>
    <row r="63" spans="1:13" x14ac:dyDescent="0.3">
      <c r="A63" s="33"/>
      <c r="B63" s="33"/>
      <c r="C63" s="34"/>
      <c r="D63" s="35"/>
      <c r="E63" s="133" t="str">
        <f>IF($A63="","",SUMIFS('Program Summary'!$G$5:$G$5000,'Program Summary'!$B$5:$B$5000,$A63,'Program Summary'!$C$5:$C$5000,"Community Quarterback"))</f>
        <v/>
      </c>
      <c r="F63" s="133" t="str">
        <f>IF($A63="","",SUMIFS('Program Summary'!$H$5:$H$5000,'Program Summary'!$B$5:$B$5000,$A63,'Program Summary'!$C$5:$C$5000,"Community Quarterback"))</f>
        <v/>
      </c>
      <c r="G63" s="133" t="str">
        <f>IF($A63="","",SUMIFS('Program Summary'!$I$5:$I$5000,'Program Summary'!$B$5:$B$5000,$A63,'Program Summary'!$C$5:$C$5000,"Community Quarterback"))</f>
        <v/>
      </c>
      <c r="H63" s="133" t="str">
        <f>IF($A63="","",SUMIFS('Program Summary'!$G$5:$G$5000,'Program Summary'!$B$5:$B$5000,$A63,'Program Summary'!$C$5:$C$5000,"&lt;&gt;Community Quarterback"))</f>
        <v/>
      </c>
      <c r="I63" s="133" t="str">
        <f>IF($A63="","",SUMIFS('Program Summary'!$H$5:$H$5000,'Program Summary'!$B$5:$B$5000,$A63,'Program Summary'!$C$5:$C$5000,"&lt;&gt;Community Quarterback"))</f>
        <v/>
      </c>
      <c r="J63" s="133" t="str">
        <f>IF($A63="","",SUMIFS('Program Summary'!$I$5:$I$5000,'Program Summary'!$B$5:$B$5000,$A63,'Program Summary'!$C$5:$C$5000,"&lt;&gt;Community Quarterback"))</f>
        <v/>
      </c>
      <c r="K63" s="133" t="str">
        <f t="shared" si="0"/>
        <v/>
      </c>
      <c r="M63" s="134" t="str" cm="1">
        <f t="array" ref="M63">IFERROR(INDEX(_xlfn._xlws.FILTER($A$5:$A$500,$A$5:$A$500&lt;&gt;""),ROWS($M$5:M63)),"")</f>
        <v/>
      </c>
    </row>
    <row r="64" spans="1:13" x14ac:dyDescent="0.3">
      <c r="A64" s="33"/>
      <c r="B64" s="33"/>
      <c r="C64" s="34"/>
      <c r="D64" s="35"/>
      <c r="E64" s="133" t="str">
        <f>IF($A64="","",SUMIFS('Program Summary'!$G$5:$G$5000,'Program Summary'!$B$5:$B$5000,$A64,'Program Summary'!$C$5:$C$5000,"Community Quarterback"))</f>
        <v/>
      </c>
      <c r="F64" s="133" t="str">
        <f>IF($A64="","",SUMIFS('Program Summary'!$H$5:$H$5000,'Program Summary'!$B$5:$B$5000,$A64,'Program Summary'!$C$5:$C$5000,"Community Quarterback"))</f>
        <v/>
      </c>
      <c r="G64" s="133" t="str">
        <f>IF($A64="","",SUMIFS('Program Summary'!$I$5:$I$5000,'Program Summary'!$B$5:$B$5000,$A64,'Program Summary'!$C$5:$C$5000,"Community Quarterback"))</f>
        <v/>
      </c>
      <c r="H64" s="133" t="str">
        <f>IF($A64="","",SUMIFS('Program Summary'!$G$5:$G$5000,'Program Summary'!$B$5:$B$5000,$A64,'Program Summary'!$C$5:$C$5000,"&lt;&gt;Community Quarterback"))</f>
        <v/>
      </c>
      <c r="I64" s="133" t="str">
        <f>IF($A64="","",SUMIFS('Program Summary'!$H$5:$H$5000,'Program Summary'!$B$5:$B$5000,$A64,'Program Summary'!$C$5:$C$5000,"&lt;&gt;Community Quarterback"))</f>
        <v/>
      </c>
      <c r="J64" s="133" t="str">
        <f>IF($A64="","",SUMIFS('Program Summary'!$I$5:$I$5000,'Program Summary'!$B$5:$B$5000,$A64,'Program Summary'!$C$5:$C$5000,"&lt;&gt;Community Quarterback"))</f>
        <v/>
      </c>
      <c r="K64" s="133" t="str">
        <f t="shared" si="0"/>
        <v/>
      </c>
      <c r="M64" s="134" t="str" cm="1">
        <f t="array" ref="M64">IFERROR(INDEX(_xlfn._xlws.FILTER($A$5:$A$500,$A$5:$A$500&lt;&gt;""),ROWS($M$5:M64)),"")</f>
        <v/>
      </c>
    </row>
    <row r="65" spans="1:13" x14ac:dyDescent="0.3">
      <c r="A65" s="33"/>
      <c r="B65" s="33"/>
      <c r="C65" s="34"/>
      <c r="D65" s="35"/>
      <c r="E65" s="133" t="str">
        <f>IF($A65="","",SUMIFS('Program Summary'!$G$5:$G$5000,'Program Summary'!$B$5:$B$5000,$A65,'Program Summary'!$C$5:$C$5000,"Community Quarterback"))</f>
        <v/>
      </c>
      <c r="F65" s="133" t="str">
        <f>IF($A65="","",SUMIFS('Program Summary'!$H$5:$H$5000,'Program Summary'!$B$5:$B$5000,$A65,'Program Summary'!$C$5:$C$5000,"Community Quarterback"))</f>
        <v/>
      </c>
      <c r="G65" s="133" t="str">
        <f>IF($A65="","",SUMIFS('Program Summary'!$I$5:$I$5000,'Program Summary'!$B$5:$B$5000,$A65,'Program Summary'!$C$5:$C$5000,"Community Quarterback"))</f>
        <v/>
      </c>
      <c r="H65" s="133" t="str">
        <f>IF($A65="","",SUMIFS('Program Summary'!$G$5:$G$5000,'Program Summary'!$B$5:$B$5000,$A65,'Program Summary'!$C$5:$C$5000,"&lt;&gt;Community Quarterback"))</f>
        <v/>
      </c>
      <c r="I65" s="133" t="str">
        <f>IF($A65="","",SUMIFS('Program Summary'!$H$5:$H$5000,'Program Summary'!$B$5:$B$5000,$A65,'Program Summary'!$C$5:$C$5000,"&lt;&gt;Community Quarterback"))</f>
        <v/>
      </c>
      <c r="J65" s="133" t="str">
        <f>IF($A65="","",SUMIFS('Program Summary'!$I$5:$I$5000,'Program Summary'!$B$5:$B$5000,$A65,'Program Summary'!$C$5:$C$5000,"&lt;&gt;Community Quarterback"))</f>
        <v/>
      </c>
      <c r="K65" s="133" t="str">
        <f t="shared" si="0"/>
        <v/>
      </c>
      <c r="M65" s="134" t="str" cm="1">
        <f t="array" ref="M65">IFERROR(INDEX(_xlfn._xlws.FILTER($A$5:$A$500,$A$5:$A$500&lt;&gt;""),ROWS($M$5:M65)),"")</f>
        <v/>
      </c>
    </row>
    <row r="66" spans="1:13" x14ac:dyDescent="0.3">
      <c r="A66" s="33"/>
      <c r="B66" s="33"/>
      <c r="C66" s="34"/>
      <c r="D66" s="35"/>
      <c r="E66" s="133" t="str">
        <f>IF($A66="","",SUMIFS('Program Summary'!$G$5:$G$5000,'Program Summary'!$B$5:$B$5000,$A66,'Program Summary'!$C$5:$C$5000,"Community Quarterback"))</f>
        <v/>
      </c>
      <c r="F66" s="133" t="str">
        <f>IF($A66="","",SUMIFS('Program Summary'!$H$5:$H$5000,'Program Summary'!$B$5:$B$5000,$A66,'Program Summary'!$C$5:$C$5000,"Community Quarterback"))</f>
        <v/>
      </c>
      <c r="G66" s="133" t="str">
        <f>IF($A66="","",SUMIFS('Program Summary'!$I$5:$I$5000,'Program Summary'!$B$5:$B$5000,$A66,'Program Summary'!$C$5:$C$5000,"Community Quarterback"))</f>
        <v/>
      </c>
      <c r="H66" s="133" t="str">
        <f>IF($A66="","",SUMIFS('Program Summary'!$G$5:$G$5000,'Program Summary'!$B$5:$B$5000,$A66,'Program Summary'!$C$5:$C$5000,"&lt;&gt;Community Quarterback"))</f>
        <v/>
      </c>
      <c r="I66" s="133" t="str">
        <f>IF($A66="","",SUMIFS('Program Summary'!$H$5:$H$5000,'Program Summary'!$B$5:$B$5000,$A66,'Program Summary'!$C$5:$C$5000,"&lt;&gt;Community Quarterback"))</f>
        <v/>
      </c>
      <c r="J66" s="133" t="str">
        <f>IF($A66="","",SUMIFS('Program Summary'!$I$5:$I$5000,'Program Summary'!$B$5:$B$5000,$A66,'Program Summary'!$C$5:$C$5000,"&lt;&gt;Community Quarterback"))</f>
        <v/>
      </c>
      <c r="K66" s="133" t="str">
        <f t="shared" si="0"/>
        <v/>
      </c>
      <c r="M66" s="134" t="str" cm="1">
        <f t="array" ref="M66">IFERROR(INDEX(_xlfn._xlws.FILTER($A$5:$A$500,$A$5:$A$500&lt;&gt;""),ROWS($M$5:M66)),"")</f>
        <v/>
      </c>
    </row>
    <row r="67" spans="1:13" x14ac:dyDescent="0.3">
      <c r="A67" s="33"/>
      <c r="B67" s="33"/>
      <c r="C67" s="34"/>
      <c r="D67" s="35"/>
      <c r="E67" s="133" t="str">
        <f>IF($A67="","",SUMIFS('Program Summary'!$G$5:$G$5000,'Program Summary'!$B$5:$B$5000,$A67,'Program Summary'!$C$5:$C$5000,"Community Quarterback"))</f>
        <v/>
      </c>
      <c r="F67" s="133" t="str">
        <f>IF($A67="","",SUMIFS('Program Summary'!$H$5:$H$5000,'Program Summary'!$B$5:$B$5000,$A67,'Program Summary'!$C$5:$C$5000,"Community Quarterback"))</f>
        <v/>
      </c>
      <c r="G67" s="133" t="str">
        <f>IF($A67="","",SUMIFS('Program Summary'!$I$5:$I$5000,'Program Summary'!$B$5:$B$5000,$A67,'Program Summary'!$C$5:$C$5000,"Community Quarterback"))</f>
        <v/>
      </c>
      <c r="H67" s="133" t="str">
        <f>IF($A67="","",SUMIFS('Program Summary'!$G$5:$G$5000,'Program Summary'!$B$5:$B$5000,$A67,'Program Summary'!$C$5:$C$5000,"&lt;&gt;Community Quarterback"))</f>
        <v/>
      </c>
      <c r="I67" s="133" t="str">
        <f>IF($A67="","",SUMIFS('Program Summary'!$H$5:$H$5000,'Program Summary'!$B$5:$B$5000,$A67,'Program Summary'!$C$5:$C$5000,"&lt;&gt;Community Quarterback"))</f>
        <v/>
      </c>
      <c r="J67" s="133" t="str">
        <f>IF($A67="","",SUMIFS('Program Summary'!$I$5:$I$5000,'Program Summary'!$B$5:$B$5000,$A67,'Program Summary'!$C$5:$C$5000,"&lt;&gt;Community Quarterback"))</f>
        <v/>
      </c>
      <c r="K67" s="133" t="str">
        <f t="shared" si="0"/>
        <v/>
      </c>
      <c r="M67" s="134" t="str" cm="1">
        <f t="array" ref="M67">IFERROR(INDEX(_xlfn._xlws.FILTER($A$5:$A$500,$A$5:$A$500&lt;&gt;""),ROWS($M$5:M67)),"")</f>
        <v/>
      </c>
    </row>
    <row r="68" spans="1:13" x14ac:dyDescent="0.3">
      <c r="A68" s="33"/>
      <c r="B68" s="33"/>
      <c r="C68" s="34"/>
      <c r="D68" s="35"/>
      <c r="E68" s="133" t="str">
        <f>IF($A68="","",SUMIFS('Program Summary'!$G$5:$G$5000,'Program Summary'!$B$5:$B$5000,$A68,'Program Summary'!$C$5:$C$5000,"Community Quarterback"))</f>
        <v/>
      </c>
      <c r="F68" s="133" t="str">
        <f>IF($A68="","",SUMIFS('Program Summary'!$H$5:$H$5000,'Program Summary'!$B$5:$B$5000,$A68,'Program Summary'!$C$5:$C$5000,"Community Quarterback"))</f>
        <v/>
      </c>
      <c r="G68" s="133" t="str">
        <f>IF($A68="","",SUMIFS('Program Summary'!$I$5:$I$5000,'Program Summary'!$B$5:$B$5000,$A68,'Program Summary'!$C$5:$C$5000,"Community Quarterback"))</f>
        <v/>
      </c>
      <c r="H68" s="133" t="str">
        <f>IF($A68="","",SUMIFS('Program Summary'!$G$5:$G$5000,'Program Summary'!$B$5:$B$5000,$A68,'Program Summary'!$C$5:$C$5000,"&lt;&gt;Community Quarterback"))</f>
        <v/>
      </c>
      <c r="I68" s="133" t="str">
        <f>IF($A68="","",SUMIFS('Program Summary'!$H$5:$H$5000,'Program Summary'!$B$5:$B$5000,$A68,'Program Summary'!$C$5:$C$5000,"&lt;&gt;Community Quarterback"))</f>
        <v/>
      </c>
      <c r="J68" s="133" t="str">
        <f>IF($A68="","",SUMIFS('Program Summary'!$I$5:$I$5000,'Program Summary'!$B$5:$B$5000,$A68,'Program Summary'!$C$5:$C$5000,"&lt;&gt;Community Quarterback"))</f>
        <v/>
      </c>
      <c r="K68" s="133" t="str">
        <f t="shared" si="0"/>
        <v/>
      </c>
      <c r="M68" s="134" t="str" cm="1">
        <f t="array" ref="M68">IFERROR(INDEX(_xlfn._xlws.FILTER($A$5:$A$500,$A$5:$A$500&lt;&gt;""),ROWS($M$5:M68)),"")</f>
        <v/>
      </c>
    </row>
    <row r="69" spans="1:13" x14ac:dyDescent="0.3">
      <c r="A69" s="33"/>
      <c r="B69" s="33"/>
      <c r="C69" s="34"/>
      <c r="D69" s="35"/>
      <c r="E69" s="133" t="str">
        <f>IF($A69="","",SUMIFS('Program Summary'!$G$5:$G$5000,'Program Summary'!$B$5:$B$5000,$A69,'Program Summary'!$C$5:$C$5000,"Community Quarterback"))</f>
        <v/>
      </c>
      <c r="F69" s="133" t="str">
        <f>IF($A69="","",SUMIFS('Program Summary'!$H$5:$H$5000,'Program Summary'!$B$5:$B$5000,$A69,'Program Summary'!$C$5:$C$5000,"Community Quarterback"))</f>
        <v/>
      </c>
      <c r="G69" s="133" t="str">
        <f>IF($A69="","",SUMIFS('Program Summary'!$I$5:$I$5000,'Program Summary'!$B$5:$B$5000,$A69,'Program Summary'!$C$5:$C$5000,"Community Quarterback"))</f>
        <v/>
      </c>
      <c r="H69" s="133" t="str">
        <f>IF($A69="","",SUMIFS('Program Summary'!$G$5:$G$5000,'Program Summary'!$B$5:$B$5000,$A69,'Program Summary'!$C$5:$C$5000,"&lt;&gt;Community Quarterback"))</f>
        <v/>
      </c>
      <c r="I69" s="133" t="str">
        <f>IF($A69="","",SUMIFS('Program Summary'!$H$5:$H$5000,'Program Summary'!$B$5:$B$5000,$A69,'Program Summary'!$C$5:$C$5000,"&lt;&gt;Community Quarterback"))</f>
        <v/>
      </c>
      <c r="J69" s="133" t="str">
        <f>IF($A69="","",SUMIFS('Program Summary'!$I$5:$I$5000,'Program Summary'!$B$5:$B$5000,$A69,'Program Summary'!$C$5:$C$5000,"&lt;&gt;Community Quarterback"))</f>
        <v/>
      </c>
      <c r="K69" s="133" t="str">
        <f t="shared" si="0"/>
        <v/>
      </c>
      <c r="M69" s="134" t="str" cm="1">
        <f t="array" ref="M69">IFERROR(INDEX(_xlfn._xlws.FILTER($A$5:$A$500,$A$5:$A$500&lt;&gt;""),ROWS($M$5:M69)),"")</f>
        <v/>
      </c>
    </row>
    <row r="70" spans="1:13" x14ac:dyDescent="0.3">
      <c r="A70" s="33"/>
      <c r="B70" s="33"/>
      <c r="C70" s="34"/>
      <c r="D70" s="35"/>
      <c r="E70" s="133" t="str">
        <f>IF($A70="","",SUMIFS('Program Summary'!$G$5:$G$5000,'Program Summary'!$B$5:$B$5000,$A70,'Program Summary'!$C$5:$C$5000,"Community Quarterback"))</f>
        <v/>
      </c>
      <c r="F70" s="133" t="str">
        <f>IF($A70="","",SUMIFS('Program Summary'!$H$5:$H$5000,'Program Summary'!$B$5:$B$5000,$A70,'Program Summary'!$C$5:$C$5000,"Community Quarterback"))</f>
        <v/>
      </c>
      <c r="G70" s="133" t="str">
        <f>IF($A70="","",SUMIFS('Program Summary'!$I$5:$I$5000,'Program Summary'!$B$5:$B$5000,$A70,'Program Summary'!$C$5:$C$5000,"Community Quarterback"))</f>
        <v/>
      </c>
      <c r="H70" s="133" t="str">
        <f>IF($A70="","",SUMIFS('Program Summary'!$G$5:$G$5000,'Program Summary'!$B$5:$B$5000,$A70,'Program Summary'!$C$5:$C$5000,"&lt;&gt;Community Quarterback"))</f>
        <v/>
      </c>
      <c r="I70" s="133" t="str">
        <f>IF($A70="","",SUMIFS('Program Summary'!$H$5:$H$5000,'Program Summary'!$B$5:$B$5000,$A70,'Program Summary'!$C$5:$C$5000,"&lt;&gt;Community Quarterback"))</f>
        <v/>
      </c>
      <c r="J70" s="133" t="str">
        <f>IF($A70="","",SUMIFS('Program Summary'!$I$5:$I$5000,'Program Summary'!$B$5:$B$5000,$A70,'Program Summary'!$C$5:$C$5000,"&lt;&gt;Community Quarterback"))</f>
        <v/>
      </c>
      <c r="K70" s="133" t="str">
        <f t="shared" ref="K70:K133" si="1">IF($A70="","",SUM(E70:J70))</f>
        <v/>
      </c>
      <c r="M70" s="134" t="str" cm="1">
        <f t="array" ref="M70">IFERROR(INDEX(_xlfn._xlws.FILTER($A$5:$A$500,$A$5:$A$500&lt;&gt;""),ROWS($M$5:M70)),"")</f>
        <v/>
      </c>
    </row>
    <row r="71" spans="1:13" x14ac:dyDescent="0.3">
      <c r="A71" s="33"/>
      <c r="B71" s="33"/>
      <c r="C71" s="34"/>
      <c r="D71" s="35"/>
      <c r="E71" s="133" t="str">
        <f>IF($A71="","",SUMIFS('Program Summary'!$G$5:$G$5000,'Program Summary'!$B$5:$B$5000,$A71,'Program Summary'!$C$5:$C$5000,"Community Quarterback"))</f>
        <v/>
      </c>
      <c r="F71" s="133" t="str">
        <f>IF($A71="","",SUMIFS('Program Summary'!$H$5:$H$5000,'Program Summary'!$B$5:$B$5000,$A71,'Program Summary'!$C$5:$C$5000,"Community Quarterback"))</f>
        <v/>
      </c>
      <c r="G71" s="133" t="str">
        <f>IF($A71="","",SUMIFS('Program Summary'!$I$5:$I$5000,'Program Summary'!$B$5:$B$5000,$A71,'Program Summary'!$C$5:$C$5000,"Community Quarterback"))</f>
        <v/>
      </c>
      <c r="H71" s="133" t="str">
        <f>IF($A71="","",SUMIFS('Program Summary'!$G$5:$G$5000,'Program Summary'!$B$5:$B$5000,$A71,'Program Summary'!$C$5:$C$5000,"&lt;&gt;Community Quarterback"))</f>
        <v/>
      </c>
      <c r="I71" s="133" t="str">
        <f>IF($A71="","",SUMIFS('Program Summary'!$H$5:$H$5000,'Program Summary'!$B$5:$B$5000,$A71,'Program Summary'!$C$5:$C$5000,"&lt;&gt;Community Quarterback"))</f>
        <v/>
      </c>
      <c r="J71" s="133" t="str">
        <f>IF($A71="","",SUMIFS('Program Summary'!$I$5:$I$5000,'Program Summary'!$B$5:$B$5000,$A71,'Program Summary'!$C$5:$C$5000,"&lt;&gt;Community Quarterback"))</f>
        <v/>
      </c>
      <c r="K71" s="133" t="str">
        <f t="shared" si="1"/>
        <v/>
      </c>
      <c r="M71" s="134" t="str" cm="1">
        <f t="array" ref="M71">IFERROR(INDEX(_xlfn._xlws.FILTER($A$5:$A$500,$A$5:$A$500&lt;&gt;""),ROWS($M$5:M71)),"")</f>
        <v/>
      </c>
    </row>
    <row r="72" spans="1:13" x14ac:dyDescent="0.3">
      <c r="A72" s="33"/>
      <c r="B72" s="33"/>
      <c r="C72" s="34"/>
      <c r="D72" s="35"/>
      <c r="E72" s="133" t="str">
        <f>IF($A72="","",SUMIFS('Program Summary'!$G$5:$G$5000,'Program Summary'!$B$5:$B$5000,$A72,'Program Summary'!$C$5:$C$5000,"Community Quarterback"))</f>
        <v/>
      </c>
      <c r="F72" s="133" t="str">
        <f>IF($A72="","",SUMIFS('Program Summary'!$H$5:$H$5000,'Program Summary'!$B$5:$B$5000,$A72,'Program Summary'!$C$5:$C$5000,"Community Quarterback"))</f>
        <v/>
      </c>
      <c r="G72" s="133" t="str">
        <f>IF($A72="","",SUMIFS('Program Summary'!$I$5:$I$5000,'Program Summary'!$B$5:$B$5000,$A72,'Program Summary'!$C$5:$C$5000,"Community Quarterback"))</f>
        <v/>
      </c>
      <c r="H72" s="133" t="str">
        <f>IF($A72="","",SUMIFS('Program Summary'!$G$5:$G$5000,'Program Summary'!$B$5:$B$5000,$A72,'Program Summary'!$C$5:$C$5000,"&lt;&gt;Community Quarterback"))</f>
        <v/>
      </c>
      <c r="I72" s="133" t="str">
        <f>IF($A72="","",SUMIFS('Program Summary'!$H$5:$H$5000,'Program Summary'!$B$5:$B$5000,$A72,'Program Summary'!$C$5:$C$5000,"&lt;&gt;Community Quarterback"))</f>
        <v/>
      </c>
      <c r="J72" s="133" t="str">
        <f>IF($A72="","",SUMIFS('Program Summary'!$I$5:$I$5000,'Program Summary'!$B$5:$B$5000,$A72,'Program Summary'!$C$5:$C$5000,"&lt;&gt;Community Quarterback"))</f>
        <v/>
      </c>
      <c r="K72" s="133" t="str">
        <f t="shared" si="1"/>
        <v/>
      </c>
      <c r="M72" s="134" t="str" cm="1">
        <f t="array" ref="M72">IFERROR(INDEX(_xlfn._xlws.FILTER($A$5:$A$500,$A$5:$A$500&lt;&gt;""),ROWS($M$5:M72)),"")</f>
        <v/>
      </c>
    </row>
    <row r="73" spans="1:13" x14ac:dyDescent="0.3">
      <c r="A73" s="33"/>
      <c r="B73" s="33"/>
      <c r="C73" s="34"/>
      <c r="D73" s="35"/>
      <c r="E73" s="133" t="str">
        <f>IF($A73="","",SUMIFS('Program Summary'!$G$5:$G$5000,'Program Summary'!$B$5:$B$5000,$A73,'Program Summary'!$C$5:$C$5000,"Community Quarterback"))</f>
        <v/>
      </c>
      <c r="F73" s="133" t="str">
        <f>IF($A73="","",SUMIFS('Program Summary'!$H$5:$H$5000,'Program Summary'!$B$5:$B$5000,$A73,'Program Summary'!$C$5:$C$5000,"Community Quarterback"))</f>
        <v/>
      </c>
      <c r="G73" s="133" t="str">
        <f>IF($A73="","",SUMIFS('Program Summary'!$I$5:$I$5000,'Program Summary'!$B$5:$B$5000,$A73,'Program Summary'!$C$5:$C$5000,"Community Quarterback"))</f>
        <v/>
      </c>
      <c r="H73" s="133" t="str">
        <f>IF($A73="","",SUMIFS('Program Summary'!$G$5:$G$5000,'Program Summary'!$B$5:$B$5000,$A73,'Program Summary'!$C$5:$C$5000,"&lt;&gt;Community Quarterback"))</f>
        <v/>
      </c>
      <c r="I73" s="133" t="str">
        <f>IF($A73="","",SUMIFS('Program Summary'!$H$5:$H$5000,'Program Summary'!$B$5:$B$5000,$A73,'Program Summary'!$C$5:$C$5000,"&lt;&gt;Community Quarterback"))</f>
        <v/>
      </c>
      <c r="J73" s="133" t="str">
        <f>IF($A73="","",SUMIFS('Program Summary'!$I$5:$I$5000,'Program Summary'!$B$5:$B$5000,$A73,'Program Summary'!$C$5:$C$5000,"&lt;&gt;Community Quarterback"))</f>
        <v/>
      </c>
      <c r="K73" s="133" t="str">
        <f t="shared" si="1"/>
        <v/>
      </c>
      <c r="M73" s="134" t="str" cm="1">
        <f t="array" ref="M73">IFERROR(INDEX(_xlfn._xlws.FILTER($A$5:$A$500,$A$5:$A$500&lt;&gt;""),ROWS($M$5:M73)),"")</f>
        <v/>
      </c>
    </row>
    <row r="74" spans="1:13" x14ac:dyDescent="0.3">
      <c r="A74" s="33"/>
      <c r="B74" s="33"/>
      <c r="C74" s="34"/>
      <c r="D74" s="35"/>
      <c r="E74" s="133" t="str">
        <f>IF($A74="","",SUMIFS('Program Summary'!$G$5:$G$5000,'Program Summary'!$B$5:$B$5000,$A74,'Program Summary'!$C$5:$C$5000,"Community Quarterback"))</f>
        <v/>
      </c>
      <c r="F74" s="133" t="str">
        <f>IF($A74="","",SUMIFS('Program Summary'!$H$5:$H$5000,'Program Summary'!$B$5:$B$5000,$A74,'Program Summary'!$C$5:$C$5000,"Community Quarterback"))</f>
        <v/>
      </c>
      <c r="G74" s="133" t="str">
        <f>IF($A74="","",SUMIFS('Program Summary'!$I$5:$I$5000,'Program Summary'!$B$5:$B$5000,$A74,'Program Summary'!$C$5:$C$5000,"Community Quarterback"))</f>
        <v/>
      </c>
      <c r="H74" s="133" t="str">
        <f>IF($A74="","",SUMIFS('Program Summary'!$G$5:$G$5000,'Program Summary'!$B$5:$B$5000,$A74,'Program Summary'!$C$5:$C$5000,"&lt;&gt;Community Quarterback"))</f>
        <v/>
      </c>
      <c r="I74" s="133" t="str">
        <f>IF($A74="","",SUMIFS('Program Summary'!$H$5:$H$5000,'Program Summary'!$B$5:$B$5000,$A74,'Program Summary'!$C$5:$C$5000,"&lt;&gt;Community Quarterback"))</f>
        <v/>
      </c>
      <c r="J74" s="133" t="str">
        <f>IF($A74="","",SUMIFS('Program Summary'!$I$5:$I$5000,'Program Summary'!$B$5:$B$5000,$A74,'Program Summary'!$C$5:$C$5000,"&lt;&gt;Community Quarterback"))</f>
        <v/>
      </c>
      <c r="K74" s="133" t="str">
        <f t="shared" si="1"/>
        <v/>
      </c>
      <c r="M74" s="134" t="str" cm="1">
        <f t="array" ref="M74">IFERROR(INDEX(_xlfn._xlws.FILTER($A$5:$A$500,$A$5:$A$500&lt;&gt;""),ROWS($M$5:M74)),"")</f>
        <v/>
      </c>
    </row>
    <row r="75" spans="1:13" x14ac:dyDescent="0.3">
      <c r="A75" s="33"/>
      <c r="B75" s="33"/>
      <c r="C75" s="34"/>
      <c r="D75" s="35"/>
      <c r="E75" s="133" t="str">
        <f>IF($A75="","",SUMIFS('Program Summary'!$G$5:$G$5000,'Program Summary'!$B$5:$B$5000,$A75,'Program Summary'!$C$5:$C$5000,"Community Quarterback"))</f>
        <v/>
      </c>
      <c r="F75" s="133" t="str">
        <f>IF($A75="","",SUMIFS('Program Summary'!$H$5:$H$5000,'Program Summary'!$B$5:$B$5000,$A75,'Program Summary'!$C$5:$C$5000,"Community Quarterback"))</f>
        <v/>
      </c>
      <c r="G75" s="133" t="str">
        <f>IF($A75="","",SUMIFS('Program Summary'!$I$5:$I$5000,'Program Summary'!$B$5:$B$5000,$A75,'Program Summary'!$C$5:$C$5000,"Community Quarterback"))</f>
        <v/>
      </c>
      <c r="H75" s="133" t="str">
        <f>IF($A75="","",SUMIFS('Program Summary'!$G$5:$G$5000,'Program Summary'!$B$5:$B$5000,$A75,'Program Summary'!$C$5:$C$5000,"&lt;&gt;Community Quarterback"))</f>
        <v/>
      </c>
      <c r="I75" s="133" t="str">
        <f>IF($A75="","",SUMIFS('Program Summary'!$H$5:$H$5000,'Program Summary'!$B$5:$B$5000,$A75,'Program Summary'!$C$5:$C$5000,"&lt;&gt;Community Quarterback"))</f>
        <v/>
      </c>
      <c r="J75" s="133" t="str">
        <f>IF($A75="","",SUMIFS('Program Summary'!$I$5:$I$5000,'Program Summary'!$B$5:$B$5000,$A75,'Program Summary'!$C$5:$C$5000,"&lt;&gt;Community Quarterback"))</f>
        <v/>
      </c>
      <c r="K75" s="133" t="str">
        <f t="shared" si="1"/>
        <v/>
      </c>
      <c r="M75" s="134" t="str" cm="1">
        <f t="array" ref="M75">IFERROR(INDEX(_xlfn._xlws.FILTER($A$5:$A$500,$A$5:$A$500&lt;&gt;""),ROWS($M$5:M75)),"")</f>
        <v/>
      </c>
    </row>
    <row r="76" spans="1:13" x14ac:dyDescent="0.3">
      <c r="A76" s="33"/>
      <c r="B76" s="33"/>
      <c r="C76" s="34"/>
      <c r="D76" s="35"/>
      <c r="E76" s="133" t="str">
        <f>IF($A76="","",SUMIFS('Program Summary'!$G$5:$G$5000,'Program Summary'!$B$5:$B$5000,$A76,'Program Summary'!$C$5:$C$5000,"Community Quarterback"))</f>
        <v/>
      </c>
      <c r="F76" s="133" t="str">
        <f>IF($A76="","",SUMIFS('Program Summary'!$H$5:$H$5000,'Program Summary'!$B$5:$B$5000,$A76,'Program Summary'!$C$5:$C$5000,"Community Quarterback"))</f>
        <v/>
      </c>
      <c r="G76" s="133" t="str">
        <f>IF($A76="","",SUMIFS('Program Summary'!$I$5:$I$5000,'Program Summary'!$B$5:$B$5000,$A76,'Program Summary'!$C$5:$C$5000,"Community Quarterback"))</f>
        <v/>
      </c>
      <c r="H76" s="133" t="str">
        <f>IF($A76="","",SUMIFS('Program Summary'!$G$5:$G$5000,'Program Summary'!$B$5:$B$5000,$A76,'Program Summary'!$C$5:$C$5000,"&lt;&gt;Community Quarterback"))</f>
        <v/>
      </c>
      <c r="I76" s="133" t="str">
        <f>IF($A76="","",SUMIFS('Program Summary'!$H$5:$H$5000,'Program Summary'!$B$5:$B$5000,$A76,'Program Summary'!$C$5:$C$5000,"&lt;&gt;Community Quarterback"))</f>
        <v/>
      </c>
      <c r="J76" s="133" t="str">
        <f>IF($A76="","",SUMIFS('Program Summary'!$I$5:$I$5000,'Program Summary'!$B$5:$B$5000,$A76,'Program Summary'!$C$5:$C$5000,"&lt;&gt;Community Quarterback"))</f>
        <v/>
      </c>
      <c r="K76" s="133" t="str">
        <f t="shared" si="1"/>
        <v/>
      </c>
      <c r="M76" s="134" t="str" cm="1">
        <f t="array" ref="M76">IFERROR(INDEX(_xlfn._xlws.FILTER($A$5:$A$500,$A$5:$A$500&lt;&gt;""),ROWS($M$5:M76)),"")</f>
        <v/>
      </c>
    </row>
    <row r="77" spans="1:13" x14ac:dyDescent="0.3">
      <c r="A77" s="33"/>
      <c r="B77" s="33"/>
      <c r="C77" s="34"/>
      <c r="D77" s="35"/>
      <c r="E77" s="133" t="str">
        <f>IF($A77="","",SUMIFS('Program Summary'!$G$5:$G$5000,'Program Summary'!$B$5:$B$5000,$A77,'Program Summary'!$C$5:$C$5000,"Community Quarterback"))</f>
        <v/>
      </c>
      <c r="F77" s="133" t="str">
        <f>IF($A77="","",SUMIFS('Program Summary'!$H$5:$H$5000,'Program Summary'!$B$5:$B$5000,$A77,'Program Summary'!$C$5:$C$5000,"Community Quarterback"))</f>
        <v/>
      </c>
      <c r="G77" s="133" t="str">
        <f>IF($A77="","",SUMIFS('Program Summary'!$I$5:$I$5000,'Program Summary'!$B$5:$B$5000,$A77,'Program Summary'!$C$5:$C$5000,"Community Quarterback"))</f>
        <v/>
      </c>
      <c r="H77" s="133" t="str">
        <f>IF($A77="","",SUMIFS('Program Summary'!$G$5:$G$5000,'Program Summary'!$B$5:$B$5000,$A77,'Program Summary'!$C$5:$C$5000,"&lt;&gt;Community Quarterback"))</f>
        <v/>
      </c>
      <c r="I77" s="133" t="str">
        <f>IF($A77="","",SUMIFS('Program Summary'!$H$5:$H$5000,'Program Summary'!$B$5:$B$5000,$A77,'Program Summary'!$C$5:$C$5000,"&lt;&gt;Community Quarterback"))</f>
        <v/>
      </c>
      <c r="J77" s="133" t="str">
        <f>IF($A77="","",SUMIFS('Program Summary'!$I$5:$I$5000,'Program Summary'!$B$5:$B$5000,$A77,'Program Summary'!$C$5:$C$5000,"&lt;&gt;Community Quarterback"))</f>
        <v/>
      </c>
      <c r="K77" s="133" t="str">
        <f t="shared" si="1"/>
        <v/>
      </c>
      <c r="M77" s="134" t="str" cm="1">
        <f t="array" ref="M77">IFERROR(INDEX(_xlfn._xlws.FILTER($A$5:$A$500,$A$5:$A$500&lt;&gt;""),ROWS($M$5:M77)),"")</f>
        <v/>
      </c>
    </row>
    <row r="78" spans="1:13" x14ac:dyDescent="0.3">
      <c r="A78" s="33"/>
      <c r="B78" s="33"/>
      <c r="C78" s="34"/>
      <c r="D78" s="35"/>
      <c r="E78" s="133" t="str">
        <f>IF($A78="","",SUMIFS('Program Summary'!$G$5:$G$5000,'Program Summary'!$B$5:$B$5000,$A78,'Program Summary'!$C$5:$C$5000,"Community Quarterback"))</f>
        <v/>
      </c>
      <c r="F78" s="133" t="str">
        <f>IF($A78="","",SUMIFS('Program Summary'!$H$5:$H$5000,'Program Summary'!$B$5:$B$5000,$A78,'Program Summary'!$C$5:$C$5000,"Community Quarterback"))</f>
        <v/>
      </c>
      <c r="G78" s="133" t="str">
        <f>IF($A78="","",SUMIFS('Program Summary'!$I$5:$I$5000,'Program Summary'!$B$5:$B$5000,$A78,'Program Summary'!$C$5:$C$5000,"Community Quarterback"))</f>
        <v/>
      </c>
      <c r="H78" s="133" t="str">
        <f>IF($A78="","",SUMIFS('Program Summary'!$G$5:$G$5000,'Program Summary'!$B$5:$B$5000,$A78,'Program Summary'!$C$5:$C$5000,"&lt;&gt;Community Quarterback"))</f>
        <v/>
      </c>
      <c r="I78" s="133" t="str">
        <f>IF($A78="","",SUMIFS('Program Summary'!$H$5:$H$5000,'Program Summary'!$B$5:$B$5000,$A78,'Program Summary'!$C$5:$C$5000,"&lt;&gt;Community Quarterback"))</f>
        <v/>
      </c>
      <c r="J78" s="133" t="str">
        <f>IF($A78="","",SUMIFS('Program Summary'!$I$5:$I$5000,'Program Summary'!$B$5:$B$5000,$A78,'Program Summary'!$C$5:$C$5000,"&lt;&gt;Community Quarterback"))</f>
        <v/>
      </c>
      <c r="K78" s="133" t="str">
        <f t="shared" si="1"/>
        <v/>
      </c>
      <c r="M78" s="134" t="str" cm="1">
        <f t="array" ref="M78">IFERROR(INDEX(_xlfn._xlws.FILTER($A$5:$A$500,$A$5:$A$500&lt;&gt;""),ROWS($M$5:M78)),"")</f>
        <v/>
      </c>
    </row>
    <row r="79" spans="1:13" x14ac:dyDescent="0.3">
      <c r="A79" s="33"/>
      <c r="B79" s="33"/>
      <c r="C79" s="34"/>
      <c r="D79" s="35"/>
      <c r="E79" s="133" t="str">
        <f>IF($A79="","",SUMIFS('Program Summary'!$G$5:$G$5000,'Program Summary'!$B$5:$B$5000,$A79,'Program Summary'!$C$5:$C$5000,"Community Quarterback"))</f>
        <v/>
      </c>
      <c r="F79" s="133" t="str">
        <f>IF($A79="","",SUMIFS('Program Summary'!$H$5:$H$5000,'Program Summary'!$B$5:$B$5000,$A79,'Program Summary'!$C$5:$C$5000,"Community Quarterback"))</f>
        <v/>
      </c>
      <c r="G79" s="133" t="str">
        <f>IF($A79="","",SUMIFS('Program Summary'!$I$5:$I$5000,'Program Summary'!$B$5:$B$5000,$A79,'Program Summary'!$C$5:$C$5000,"Community Quarterback"))</f>
        <v/>
      </c>
      <c r="H79" s="133" t="str">
        <f>IF($A79="","",SUMIFS('Program Summary'!$G$5:$G$5000,'Program Summary'!$B$5:$B$5000,$A79,'Program Summary'!$C$5:$C$5000,"&lt;&gt;Community Quarterback"))</f>
        <v/>
      </c>
      <c r="I79" s="133" t="str">
        <f>IF($A79="","",SUMIFS('Program Summary'!$H$5:$H$5000,'Program Summary'!$B$5:$B$5000,$A79,'Program Summary'!$C$5:$C$5000,"&lt;&gt;Community Quarterback"))</f>
        <v/>
      </c>
      <c r="J79" s="133" t="str">
        <f>IF($A79="","",SUMIFS('Program Summary'!$I$5:$I$5000,'Program Summary'!$B$5:$B$5000,$A79,'Program Summary'!$C$5:$C$5000,"&lt;&gt;Community Quarterback"))</f>
        <v/>
      </c>
      <c r="K79" s="133" t="str">
        <f t="shared" si="1"/>
        <v/>
      </c>
      <c r="M79" s="134" t="str" cm="1">
        <f t="array" ref="M79">IFERROR(INDEX(_xlfn._xlws.FILTER($A$5:$A$500,$A$5:$A$500&lt;&gt;""),ROWS($M$5:M79)),"")</f>
        <v/>
      </c>
    </row>
    <row r="80" spans="1:13" x14ac:dyDescent="0.3">
      <c r="A80" s="33"/>
      <c r="B80" s="33"/>
      <c r="C80" s="34"/>
      <c r="D80" s="35"/>
      <c r="E80" s="133" t="str">
        <f>IF($A80="","",SUMIFS('Program Summary'!$G$5:$G$5000,'Program Summary'!$B$5:$B$5000,$A80,'Program Summary'!$C$5:$C$5000,"Community Quarterback"))</f>
        <v/>
      </c>
      <c r="F80" s="133" t="str">
        <f>IF($A80="","",SUMIFS('Program Summary'!$H$5:$H$5000,'Program Summary'!$B$5:$B$5000,$A80,'Program Summary'!$C$5:$C$5000,"Community Quarterback"))</f>
        <v/>
      </c>
      <c r="G80" s="133" t="str">
        <f>IF($A80="","",SUMIFS('Program Summary'!$I$5:$I$5000,'Program Summary'!$B$5:$B$5000,$A80,'Program Summary'!$C$5:$C$5000,"Community Quarterback"))</f>
        <v/>
      </c>
      <c r="H80" s="133" t="str">
        <f>IF($A80="","",SUMIFS('Program Summary'!$G$5:$G$5000,'Program Summary'!$B$5:$B$5000,$A80,'Program Summary'!$C$5:$C$5000,"&lt;&gt;Community Quarterback"))</f>
        <v/>
      </c>
      <c r="I80" s="133" t="str">
        <f>IF($A80="","",SUMIFS('Program Summary'!$H$5:$H$5000,'Program Summary'!$B$5:$B$5000,$A80,'Program Summary'!$C$5:$C$5000,"&lt;&gt;Community Quarterback"))</f>
        <v/>
      </c>
      <c r="J80" s="133" t="str">
        <f>IF($A80="","",SUMIFS('Program Summary'!$I$5:$I$5000,'Program Summary'!$B$5:$B$5000,$A80,'Program Summary'!$C$5:$C$5000,"&lt;&gt;Community Quarterback"))</f>
        <v/>
      </c>
      <c r="K80" s="133" t="str">
        <f t="shared" si="1"/>
        <v/>
      </c>
      <c r="M80" s="134" t="str" cm="1">
        <f t="array" ref="M80">IFERROR(INDEX(_xlfn._xlws.FILTER($A$5:$A$500,$A$5:$A$500&lt;&gt;""),ROWS($M$5:M80)),"")</f>
        <v/>
      </c>
    </row>
    <row r="81" spans="1:13" x14ac:dyDescent="0.3">
      <c r="A81" s="33"/>
      <c r="B81" s="33"/>
      <c r="C81" s="34"/>
      <c r="D81" s="35"/>
      <c r="E81" s="133" t="str">
        <f>IF($A81="","",SUMIFS('Program Summary'!$G$5:$G$5000,'Program Summary'!$B$5:$B$5000,$A81,'Program Summary'!$C$5:$C$5000,"Community Quarterback"))</f>
        <v/>
      </c>
      <c r="F81" s="133" t="str">
        <f>IF($A81="","",SUMIFS('Program Summary'!$H$5:$H$5000,'Program Summary'!$B$5:$B$5000,$A81,'Program Summary'!$C$5:$C$5000,"Community Quarterback"))</f>
        <v/>
      </c>
      <c r="G81" s="133" t="str">
        <f>IF($A81="","",SUMIFS('Program Summary'!$I$5:$I$5000,'Program Summary'!$B$5:$B$5000,$A81,'Program Summary'!$C$5:$C$5000,"Community Quarterback"))</f>
        <v/>
      </c>
      <c r="H81" s="133" t="str">
        <f>IF($A81="","",SUMIFS('Program Summary'!$G$5:$G$5000,'Program Summary'!$B$5:$B$5000,$A81,'Program Summary'!$C$5:$C$5000,"&lt;&gt;Community Quarterback"))</f>
        <v/>
      </c>
      <c r="I81" s="133" t="str">
        <f>IF($A81="","",SUMIFS('Program Summary'!$H$5:$H$5000,'Program Summary'!$B$5:$B$5000,$A81,'Program Summary'!$C$5:$C$5000,"&lt;&gt;Community Quarterback"))</f>
        <v/>
      </c>
      <c r="J81" s="133" t="str">
        <f>IF($A81="","",SUMIFS('Program Summary'!$I$5:$I$5000,'Program Summary'!$B$5:$B$5000,$A81,'Program Summary'!$C$5:$C$5000,"&lt;&gt;Community Quarterback"))</f>
        <v/>
      </c>
      <c r="K81" s="133" t="str">
        <f t="shared" si="1"/>
        <v/>
      </c>
      <c r="M81" s="134" t="str" cm="1">
        <f t="array" ref="M81">IFERROR(INDEX(_xlfn._xlws.FILTER($A$5:$A$500,$A$5:$A$500&lt;&gt;""),ROWS($M$5:M81)),"")</f>
        <v/>
      </c>
    </row>
    <row r="82" spans="1:13" x14ac:dyDescent="0.3">
      <c r="A82" s="33"/>
      <c r="B82" s="33"/>
      <c r="C82" s="34"/>
      <c r="D82" s="35"/>
      <c r="E82" s="133" t="str">
        <f>IF($A82="","",SUMIFS('Program Summary'!$G$5:$G$5000,'Program Summary'!$B$5:$B$5000,$A82,'Program Summary'!$C$5:$C$5000,"Community Quarterback"))</f>
        <v/>
      </c>
      <c r="F82" s="133" t="str">
        <f>IF($A82="","",SUMIFS('Program Summary'!$H$5:$H$5000,'Program Summary'!$B$5:$B$5000,$A82,'Program Summary'!$C$5:$C$5000,"Community Quarterback"))</f>
        <v/>
      </c>
      <c r="G82" s="133" t="str">
        <f>IF($A82="","",SUMIFS('Program Summary'!$I$5:$I$5000,'Program Summary'!$B$5:$B$5000,$A82,'Program Summary'!$C$5:$C$5000,"Community Quarterback"))</f>
        <v/>
      </c>
      <c r="H82" s="133" t="str">
        <f>IF($A82="","",SUMIFS('Program Summary'!$G$5:$G$5000,'Program Summary'!$B$5:$B$5000,$A82,'Program Summary'!$C$5:$C$5000,"&lt;&gt;Community Quarterback"))</f>
        <v/>
      </c>
      <c r="I82" s="133" t="str">
        <f>IF($A82="","",SUMIFS('Program Summary'!$H$5:$H$5000,'Program Summary'!$B$5:$B$5000,$A82,'Program Summary'!$C$5:$C$5000,"&lt;&gt;Community Quarterback"))</f>
        <v/>
      </c>
      <c r="J82" s="133" t="str">
        <f>IF($A82="","",SUMIFS('Program Summary'!$I$5:$I$5000,'Program Summary'!$B$5:$B$5000,$A82,'Program Summary'!$C$5:$C$5000,"&lt;&gt;Community Quarterback"))</f>
        <v/>
      </c>
      <c r="K82" s="133" t="str">
        <f t="shared" si="1"/>
        <v/>
      </c>
      <c r="M82" s="134" t="str" cm="1">
        <f t="array" ref="M82">IFERROR(INDEX(_xlfn._xlws.FILTER($A$5:$A$500,$A$5:$A$500&lt;&gt;""),ROWS($M$5:M82)),"")</f>
        <v/>
      </c>
    </row>
    <row r="83" spans="1:13" x14ac:dyDescent="0.3">
      <c r="A83" s="33"/>
      <c r="B83" s="33"/>
      <c r="C83" s="34"/>
      <c r="D83" s="35"/>
      <c r="E83" s="133" t="str">
        <f>IF($A83="","",SUMIFS('Program Summary'!$G$5:$G$5000,'Program Summary'!$B$5:$B$5000,$A83,'Program Summary'!$C$5:$C$5000,"Community Quarterback"))</f>
        <v/>
      </c>
      <c r="F83" s="133" t="str">
        <f>IF($A83="","",SUMIFS('Program Summary'!$H$5:$H$5000,'Program Summary'!$B$5:$B$5000,$A83,'Program Summary'!$C$5:$C$5000,"Community Quarterback"))</f>
        <v/>
      </c>
      <c r="G83" s="133" t="str">
        <f>IF($A83="","",SUMIFS('Program Summary'!$I$5:$I$5000,'Program Summary'!$B$5:$B$5000,$A83,'Program Summary'!$C$5:$C$5000,"Community Quarterback"))</f>
        <v/>
      </c>
      <c r="H83" s="133" t="str">
        <f>IF($A83="","",SUMIFS('Program Summary'!$G$5:$G$5000,'Program Summary'!$B$5:$B$5000,$A83,'Program Summary'!$C$5:$C$5000,"&lt;&gt;Community Quarterback"))</f>
        <v/>
      </c>
      <c r="I83" s="133" t="str">
        <f>IF($A83="","",SUMIFS('Program Summary'!$H$5:$H$5000,'Program Summary'!$B$5:$B$5000,$A83,'Program Summary'!$C$5:$C$5000,"&lt;&gt;Community Quarterback"))</f>
        <v/>
      </c>
      <c r="J83" s="133" t="str">
        <f>IF($A83="","",SUMIFS('Program Summary'!$I$5:$I$5000,'Program Summary'!$B$5:$B$5000,$A83,'Program Summary'!$C$5:$C$5000,"&lt;&gt;Community Quarterback"))</f>
        <v/>
      </c>
      <c r="K83" s="133" t="str">
        <f t="shared" si="1"/>
        <v/>
      </c>
      <c r="M83" s="134" t="str" cm="1">
        <f t="array" ref="M83">IFERROR(INDEX(_xlfn._xlws.FILTER($A$5:$A$500,$A$5:$A$500&lt;&gt;""),ROWS($M$5:M83)),"")</f>
        <v/>
      </c>
    </row>
    <row r="84" spans="1:13" x14ac:dyDescent="0.3">
      <c r="A84" s="251"/>
      <c r="B84" s="251"/>
      <c r="C84" s="252"/>
      <c r="D84" s="253"/>
      <c r="E84" s="133" t="str">
        <f>IF($A84="","",SUMIFS('Program Summary'!$G$5:$G$5000,'Program Summary'!$B$5:$B$5000,$A84,'Program Summary'!$C$5:$C$5000,"Community Quarterback"))</f>
        <v/>
      </c>
      <c r="F84" s="133" t="str">
        <f>IF($A84="","",SUMIFS('Program Summary'!$H$5:$H$5000,'Program Summary'!$B$5:$B$5000,$A84,'Program Summary'!$C$5:$C$5000,"Community Quarterback"))</f>
        <v/>
      </c>
      <c r="G84" s="133" t="str">
        <f>IF($A84="","",SUMIFS('Program Summary'!$I$5:$I$5000,'Program Summary'!$B$5:$B$5000,$A84,'Program Summary'!$C$5:$C$5000,"Community Quarterback"))</f>
        <v/>
      </c>
      <c r="H84" s="133" t="str">
        <f>IF($A84="","",SUMIFS('Program Summary'!$G$5:$G$5000,'Program Summary'!$B$5:$B$5000,$A84,'Program Summary'!$C$5:$C$5000,"&lt;&gt;Community Quarterback"))</f>
        <v/>
      </c>
      <c r="I84" s="133" t="str">
        <f>IF($A84="","",SUMIFS('Program Summary'!$H$5:$H$5000,'Program Summary'!$B$5:$B$5000,$A84,'Program Summary'!$C$5:$C$5000,"&lt;&gt;Community Quarterback"))</f>
        <v/>
      </c>
      <c r="J84" s="133" t="str">
        <f>IF($A84="","",SUMIFS('Program Summary'!$I$5:$I$5000,'Program Summary'!$B$5:$B$5000,$A84,'Program Summary'!$C$5:$C$5000,"&lt;&gt;Community Quarterback"))</f>
        <v/>
      </c>
      <c r="K84" s="133" t="str">
        <f t="shared" si="1"/>
        <v/>
      </c>
      <c r="M84" s="134" t="str" cm="1">
        <f t="array" ref="M84">IFERROR(INDEX(_xlfn._xlws.FILTER($A$5:$A$500,$A$5:$A$500&lt;&gt;""),ROWS($M$5:M84)),"")</f>
        <v/>
      </c>
    </row>
    <row r="85" spans="1:13" x14ac:dyDescent="0.3">
      <c r="A85" s="254"/>
      <c r="B85" s="254"/>
      <c r="C85" s="255"/>
      <c r="D85" s="256"/>
      <c r="E85" s="133" t="str">
        <f>IF($A85="","",SUMIFS('Program Summary'!$G$5:$G$5000,'Program Summary'!$B$5:$B$5000,$A85,'Program Summary'!$C$5:$C$5000,"Community Quarterback"))</f>
        <v/>
      </c>
      <c r="F85" s="133" t="str">
        <f>IF($A85="","",SUMIFS('Program Summary'!$H$5:$H$5000,'Program Summary'!$B$5:$B$5000,$A85,'Program Summary'!$C$5:$C$5000,"Community Quarterback"))</f>
        <v/>
      </c>
      <c r="G85" s="133" t="str">
        <f>IF($A85="","",SUMIFS('Program Summary'!$I$5:$I$5000,'Program Summary'!$B$5:$B$5000,$A85,'Program Summary'!$C$5:$C$5000,"Community Quarterback"))</f>
        <v/>
      </c>
      <c r="H85" s="133" t="str">
        <f>IF($A85="","",SUMIFS('Program Summary'!$G$5:$G$5000,'Program Summary'!$B$5:$B$5000,$A85,'Program Summary'!$C$5:$C$5000,"&lt;&gt;Community Quarterback"))</f>
        <v/>
      </c>
      <c r="I85" s="133" t="str">
        <f>IF($A85="","",SUMIFS('Program Summary'!$H$5:$H$5000,'Program Summary'!$B$5:$B$5000,$A85,'Program Summary'!$C$5:$C$5000,"&lt;&gt;Community Quarterback"))</f>
        <v/>
      </c>
      <c r="J85" s="133" t="str">
        <f>IF($A85="","",SUMIFS('Program Summary'!$I$5:$I$5000,'Program Summary'!$B$5:$B$5000,$A85,'Program Summary'!$C$5:$C$5000,"&lt;&gt;Community Quarterback"))</f>
        <v/>
      </c>
      <c r="K85" s="133" t="str">
        <f t="shared" si="1"/>
        <v/>
      </c>
      <c r="M85" s="134" t="str" cm="1">
        <f t="array" ref="M85">IFERROR(INDEX(_xlfn._xlws.FILTER($A$5:$A$500,$A$5:$A$500&lt;&gt;""),ROWS($M$5:M85)),"")</f>
        <v/>
      </c>
    </row>
    <row r="86" spans="1:13" x14ac:dyDescent="0.3">
      <c r="A86" s="135" t="s">
        <v>43</v>
      </c>
      <c r="B86" s="135"/>
      <c r="C86" s="135"/>
      <c r="D86" s="135"/>
      <c r="E86" s="133">
        <f>IF($A86="","",SUMIFS('Program Summary'!$G$5:$G$5000,'Program Summary'!$B$5:$B$5000,$A86,'Program Summary'!$C$5:$C$5000,"Community Quarterback"))</f>
        <v>0</v>
      </c>
      <c r="F86" s="133">
        <f>IF($A86="","",SUMIFS('Program Summary'!$H$5:$H$5000,'Program Summary'!$B$5:$B$5000,$A86,'Program Summary'!$C$5:$C$5000,"Community Quarterback"))</f>
        <v>0</v>
      </c>
      <c r="G86" s="133">
        <f>IF($A86="","",SUMIFS('Program Summary'!$I$5:$I$5000,'Program Summary'!$B$5:$B$5000,$A86,'Program Summary'!$C$5:$C$5000,"Community Quarterback"))</f>
        <v>0</v>
      </c>
      <c r="H86" s="133">
        <f>IF($A86="","",SUMIFS('Program Summary'!$G$5:$G$5000,'Program Summary'!$B$5:$B$5000,$A86,'Program Summary'!$C$5:$C$5000,"&lt;&gt;Community Quarterback"))</f>
        <v>0</v>
      </c>
      <c r="I86" s="133">
        <f>IF($A86="","",SUMIFS('Program Summary'!$H$5:$H$5000,'Program Summary'!$B$5:$B$5000,$A86,'Program Summary'!$C$5:$C$5000,"&lt;&gt;Community Quarterback"))</f>
        <v>0</v>
      </c>
      <c r="J86" s="133">
        <f>IF($A86="","",SUMIFS('Program Summary'!$I$5:$I$5000,'Program Summary'!$B$5:$B$5000,$A86,'Program Summary'!$C$5:$C$5000,"&lt;&gt;Community Quarterback"))</f>
        <v>0</v>
      </c>
      <c r="K86" s="133">
        <f t="shared" si="1"/>
        <v>0</v>
      </c>
      <c r="M86" s="134" t="str" cm="1">
        <f t="array" ref="M86">IFERROR(INDEX(_xlfn._xlws.FILTER($A$5:$A$500,$A$5:$A$500&lt;&gt;""),ROWS($M$5:M86)),"")</f>
        <v/>
      </c>
    </row>
    <row r="87" spans="1:13" x14ac:dyDescent="0.3">
      <c r="E87" s="133" t="str">
        <f>IF($A87="","",SUMIFS('Program Summary'!$G$5:$G$5000,'Program Summary'!$B$5:$B$5000,$A87,'Program Summary'!$C$5:$C$5000,"Community Quarterback"))</f>
        <v/>
      </c>
      <c r="F87" s="133" t="str">
        <f>IF($A87="","",SUMIFS('Program Summary'!$H$5:$H$5000,'Program Summary'!$B$5:$B$5000,$A87,'Program Summary'!$C$5:$C$5000,"Community Quarterback"))</f>
        <v/>
      </c>
      <c r="G87" s="133" t="str">
        <f>IF($A87="","",SUMIFS('Program Summary'!$I$5:$I$5000,'Program Summary'!$B$5:$B$5000,$A87,'Program Summary'!$C$5:$C$5000,"Community Quarterback"))</f>
        <v/>
      </c>
      <c r="H87" s="133" t="str">
        <f>IF($A87="","",SUMIFS('Program Summary'!$G$5:$G$5000,'Program Summary'!$B$5:$B$5000,$A87,'Program Summary'!$C$5:$C$5000,"&lt;&gt;Community Quarterback"))</f>
        <v/>
      </c>
      <c r="I87" s="133" t="str">
        <f>IF($A87="","",SUMIFS('Program Summary'!$H$5:$H$5000,'Program Summary'!$B$5:$B$5000,$A87,'Program Summary'!$C$5:$C$5000,"&lt;&gt;Community Quarterback"))</f>
        <v/>
      </c>
      <c r="J87" s="133" t="str">
        <f>IF($A87="","",SUMIFS('Program Summary'!$I$5:$I$5000,'Program Summary'!$B$5:$B$5000,$A87,'Program Summary'!$C$5:$C$5000,"&lt;&gt;Community Quarterback"))</f>
        <v/>
      </c>
      <c r="K87" s="133" t="str">
        <f t="shared" si="1"/>
        <v/>
      </c>
      <c r="M87" s="134" t="str" cm="1">
        <f t="array" ref="M87">IFERROR(INDEX(_xlfn._xlws.FILTER($A$5:$A$500,$A$5:$A$500&lt;&gt;""),ROWS($M$5:M87)),"")</f>
        <v/>
      </c>
    </row>
    <row r="88" spans="1:13" x14ac:dyDescent="0.3">
      <c r="E88" s="133" t="str">
        <f>IF($A88="","",SUMIFS('Program Summary'!$G$5:$G$5000,'Program Summary'!$B$5:$B$5000,$A88,'Program Summary'!$C$5:$C$5000,"Community Quarterback"))</f>
        <v/>
      </c>
      <c r="F88" s="133" t="str">
        <f>IF($A88="","",SUMIFS('Program Summary'!$H$5:$H$5000,'Program Summary'!$B$5:$B$5000,$A88,'Program Summary'!$C$5:$C$5000,"Community Quarterback"))</f>
        <v/>
      </c>
      <c r="G88" s="133" t="str">
        <f>IF($A88="","",SUMIFS('Program Summary'!$I$5:$I$5000,'Program Summary'!$B$5:$B$5000,$A88,'Program Summary'!$C$5:$C$5000,"Community Quarterback"))</f>
        <v/>
      </c>
      <c r="H88" s="133" t="str">
        <f>IF($A88="","",SUMIFS('Program Summary'!$G$5:$G$5000,'Program Summary'!$B$5:$B$5000,$A88,'Program Summary'!$C$5:$C$5000,"&lt;&gt;Community Quarterback"))</f>
        <v/>
      </c>
      <c r="I88" s="133" t="str">
        <f>IF($A88="","",SUMIFS('Program Summary'!$H$5:$H$5000,'Program Summary'!$B$5:$B$5000,$A88,'Program Summary'!$C$5:$C$5000,"&lt;&gt;Community Quarterback"))</f>
        <v/>
      </c>
      <c r="J88" s="133" t="str">
        <f>IF($A88="","",SUMIFS('Program Summary'!$I$5:$I$5000,'Program Summary'!$B$5:$B$5000,$A88,'Program Summary'!$C$5:$C$5000,"&lt;&gt;Community Quarterback"))</f>
        <v/>
      </c>
      <c r="K88" s="133" t="str">
        <f t="shared" si="1"/>
        <v/>
      </c>
      <c r="M88" s="134" t="str" cm="1">
        <f t="array" ref="M88">IFERROR(INDEX(_xlfn._xlws.FILTER($A$5:$A$500,$A$5:$A$500&lt;&gt;""),ROWS($M$5:M88)),"")</f>
        <v/>
      </c>
    </row>
    <row r="89" spans="1:13" x14ac:dyDescent="0.3">
      <c r="E89" s="133" t="str">
        <f>IF($A89="","",SUMIFS('Program Summary'!$G$5:$G$5000,'Program Summary'!$B$5:$B$5000,$A89,'Program Summary'!$C$5:$C$5000,"Community Quarterback"))</f>
        <v/>
      </c>
      <c r="F89" s="133" t="str">
        <f>IF($A89="","",SUMIFS('Program Summary'!$H$5:$H$5000,'Program Summary'!$B$5:$B$5000,$A89,'Program Summary'!$C$5:$C$5000,"Community Quarterback"))</f>
        <v/>
      </c>
      <c r="G89" s="133" t="str">
        <f>IF($A89="","",SUMIFS('Program Summary'!$I$5:$I$5000,'Program Summary'!$B$5:$B$5000,$A89,'Program Summary'!$C$5:$C$5000,"Community Quarterback"))</f>
        <v/>
      </c>
      <c r="H89" s="133" t="str">
        <f>IF($A89="","",SUMIFS('Program Summary'!$G$5:$G$5000,'Program Summary'!$B$5:$B$5000,$A89,'Program Summary'!$C$5:$C$5000,"&lt;&gt;Community Quarterback"))</f>
        <v/>
      </c>
      <c r="I89" s="133" t="str">
        <f>IF($A89="","",SUMIFS('Program Summary'!$H$5:$H$5000,'Program Summary'!$B$5:$B$5000,$A89,'Program Summary'!$C$5:$C$5000,"&lt;&gt;Community Quarterback"))</f>
        <v/>
      </c>
      <c r="J89" s="133" t="str">
        <f>IF($A89="","",SUMIFS('Program Summary'!$I$5:$I$5000,'Program Summary'!$B$5:$B$5000,$A89,'Program Summary'!$C$5:$C$5000,"&lt;&gt;Community Quarterback"))</f>
        <v/>
      </c>
      <c r="K89" s="133" t="str">
        <f t="shared" si="1"/>
        <v/>
      </c>
      <c r="M89" s="134" t="str" cm="1">
        <f t="array" ref="M89">IFERROR(INDEX(_xlfn._xlws.FILTER($A$5:$A$500,$A$5:$A$500&lt;&gt;""),ROWS($M$5:M89)),"")</f>
        <v/>
      </c>
    </row>
    <row r="90" spans="1:13" x14ac:dyDescent="0.3">
      <c r="E90" s="133" t="str">
        <f>IF($A90="","",SUMIFS('Program Summary'!$G$5:$G$5000,'Program Summary'!$B$5:$B$5000,$A90,'Program Summary'!$C$5:$C$5000,"Community Quarterback"))</f>
        <v/>
      </c>
      <c r="F90" s="133" t="str">
        <f>IF($A90="","",SUMIFS('Program Summary'!$H$5:$H$5000,'Program Summary'!$B$5:$B$5000,$A90,'Program Summary'!$C$5:$C$5000,"Community Quarterback"))</f>
        <v/>
      </c>
      <c r="G90" s="133" t="str">
        <f>IF($A90="","",SUMIFS('Program Summary'!$I$5:$I$5000,'Program Summary'!$B$5:$B$5000,$A90,'Program Summary'!$C$5:$C$5000,"Community Quarterback"))</f>
        <v/>
      </c>
      <c r="H90" s="133" t="str">
        <f>IF($A90="","",SUMIFS('Program Summary'!$G$5:$G$5000,'Program Summary'!$B$5:$B$5000,$A90,'Program Summary'!$C$5:$C$5000,"&lt;&gt;Community Quarterback"))</f>
        <v/>
      </c>
      <c r="I90" s="133" t="str">
        <f>IF($A90="","",SUMIFS('Program Summary'!$H$5:$H$5000,'Program Summary'!$B$5:$B$5000,$A90,'Program Summary'!$C$5:$C$5000,"&lt;&gt;Community Quarterback"))</f>
        <v/>
      </c>
      <c r="J90" s="133" t="str">
        <f>IF($A90="","",SUMIFS('Program Summary'!$I$5:$I$5000,'Program Summary'!$B$5:$B$5000,$A90,'Program Summary'!$C$5:$C$5000,"&lt;&gt;Community Quarterback"))</f>
        <v/>
      </c>
      <c r="K90" s="133" t="str">
        <f t="shared" si="1"/>
        <v/>
      </c>
      <c r="M90" s="134" t="str" cm="1">
        <f t="array" ref="M90">IFERROR(INDEX(_xlfn._xlws.FILTER($A$5:$A$500,$A$5:$A$500&lt;&gt;""),ROWS($M$5:M90)),"")</f>
        <v/>
      </c>
    </row>
    <row r="91" spans="1:13" x14ac:dyDescent="0.3">
      <c r="E91" s="133" t="str">
        <f>IF($A91="","",SUMIFS('Program Summary'!$G$5:$G$5000,'Program Summary'!$B$5:$B$5000,$A91,'Program Summary'!$C$5:$C$5000,"Community Quarterback"))</f>
        <v/>
      </c>
      <c r="F91" s="133" t="str">
        <f>IF($A91="","",SUMIFS('Program Summary'!$H$5:$H$5000,'Program Summary'!$B$5:$B$5000,$A91,'Program Summary'!$C$5:$C$5000,"Community Quarterback"))</f>
        <v/>
      </c>
      <c r="G91" s="133" t="str">
        <f>IF($A91="","",SUMIFS('Program Summary'!$I$5:$I$5000,'Program Summary'!$B$5:$B$5000,$A91,'Program Summary'!$C$5:$C$5000,"Community Quarterback"))</f>
        <v/>
      </c>
      <c r="H91" s="133" t="str">
        <f>IF($A91="","",SUMIFS('Program Summary'!$G$5:$G$5000,'Program Summary'!$B$5:$B$5000,$A91,'Program Summary'!$C$5:$C$5000,"&lt;&gt;Community Quarterback"))</f>
        <v/>
      </c>
      <c r="I91" s="133" t="str">
        <f>IF($A91="","",SUMIFS('Program Summary'!$H$5:$H$5000,'Program Summary'!$B$5:$B$5000,$A91,'Program Summary'!$C$5:$C$5000,"&lt;&gt;Community Quarterback"))</f>
        <v/>
      </c>
      <c r="J91" s="133" t="str">
        <f>IF($A91="","",SUMIFS('Program Summary'!$I$5:$I$5000,'Program Summary'!$B$5:$B$5000,$A91,'Program Summary'!$C$5:$C$5000,"&lt;&gt;Community Quarterback"))</f>
        <v/>
      </c>
      <c r="K91" s="133" t="str">
        <f t="shared" si="1"/>
        <v/>
      </c>
      <c r="M91" s="134" t="str" cm="1">
        <f t="array" ref="M91">IFERROR(INDEX(_xlfn._xlws.FILTER($A$5:$A$500,$A$5:$A$500&lt;&gt;""),ROWS($M$5:M91)),"")</f>
        <v/>
      </c>
    </row>
    <row r="92" spans="1:13" x14ac:dyDescent="0.3">
      <c r="E92" s="133" t="str">
        <f>IF($A92="","",SUMIFS('Program Summary'!$G$5:$G$5000,'Program Summary'!$B$5:$B$5000,$A92,'Program Summary'!$C$5:$C$5000,"Community Quarterback"))</f>
        <v/>
      </c>
      <c r="F92" s="133" t="str">
        <f>IF($A92="","",SUMIFS('Program Summary'!$H$5:$H$5000,'Program Summary'!$B$5:$B$5000,$A92,'Program Summary'!$C$5:$C$5000,"Community Quarterback"))</f>
        <v/>
      </c>
      <c r="G92" s="133" t="str">
        <f>IF($A92="","",SUMIFS('Program Summary'!$I$5:$I$5000,'Program Summary'!$B$5:$B$5000,$A92,'Program Summary'!$C$5:$C$5000,"Community Quarterback"))</f>
        <v/>
      </c>
      <c r="H92" s="133" t="str">
        <f>IF($A92="","",SUMIFS('Program Summary'!$G$5:$G$5000,'Program Summary'!$B$5:$B$5000,$A92,'Program Summary'!$C$5:$C$5000,"&lt;&gt;Community Quarterback"))</f>
        <v/>
      </c>
      <c r="I92" s="133" t="str">
        <f>IF($A92="","",SUMIFS('Program Summary'!$H$5:$H$5000,'Program Summary'!$B$5:$B$5000,$A92,'Program Summary'!$C$5:$C$5000,"&lt;&gt;Community Quarterback"))</f>
        <v/>
      </c>
      <c r="J92" s="133" t="str">
        <f>IF($A92="","",SUMIFS('Program Summary'!$I$5:$I$5000,'Program Summary'!$B$5:$B$5000,$A92,'Program Summary'!$C$5:$C$5000,"&lt;&gt;Community Quarterback"))</f>
        <v/>
      </c>
      <c r="K92" s="133" t="str">
        <f t="shared" si="1"/>
        <v/>
      </c>
      <c r="M92" s="134" t="str" cm="1">
        <f t="array" ref="M92">IFERROR(INDEX(_xlfn._xlws.FILTER($A$5:$A$500,$A$5:$A$500&lt;&gt;""),ROWS($M$5:M92)),"")</f>
        <v/>
      </c>
    </row>
    <row r="93" spans="1:13" x14ac:dyDescent="0.3">
      <c r="E93" s="133" t="str">
        <f>IF($A93="","",SUMIFS('Program Summary'!$G$5:$G$5000,'Program Summary'!$B$5:$B$5000,$A93,'Program Summary'!$C$5:$C$5000,"Community Quarterback"))</f>
        <v/>
      </c>
      <c r="F93" s="133" t="str">
        <f>IF($A93="","",SUMIFS('Program Summary'!$H$5:$H$5000,'Program Summary'!$B$5:$B$5000,$A93,'Program Summary'!$C$5:$C$5000,"Community Quarterback"))</f>
        <v/>
      </c>
      <c r="G93" s="133" t="str">
        <f>IF($A93="","",SUMIFS('Program Summary'!$I$5:$I$5000,'Program Summary'!$B$5:$B$5000,$A93,'Program Summary'!$C$5:$C$5000,"Community Quarterback"))</f>
        <v/>
      </c>
      <c r="H93" s="133" t="str">
        <f>IF($A93="","",SUMIFS('Program Summary'!$G$5:$G$5000,'Program Summary'!$B$5:$B$5000,$A93,'Program Summary'!$C$5:$C$5000,"&lt;&gt;Community Quarterback"))</f>
        <v/>
      </c>
      <c r="I93" s="133" t="str">
        <f>IF($A93="","",SUMIFS('Program Summary'!$H$5:$H$5000,'Program Summary'!$B$5:$B$5000,$A93,'Program Summary'!$C$5:$C$5000,"&lt;&gt;Community Quarterback"))</f>
        <v/>
      </c>
      <c r="J93" s="133" t="str">
        <f>IF($A93="","",SUMIFS('Program Summary'!$I$5:$I$5000,'Program Summary'!$B$5:$B$5000,$A93,'Program Summary'!$C$5:$C$5000,"&lt;&gt;Community Quarterback"))</f>
        <v/>
      </c>
      <c r="K93" s="133" t="str">
        <f t="shared" si="1"/>
        <v/>
      </c>
      <c r="M93" s="134" t="str" cm="1">
        <f t="array" ref="M93">IFERROR(INDEX(_xlfn._xlws.FILTER($A$5:$A$500,$A$5:$A$500&lt;&gt;""),ROWS($M$5:M93)),"")</f>
        <v/>
      </c>
    </row>
    <row r="94" spans="1:13" x14ac:dyDescent="0.3">
      <c r="E94" s="133" t="str">
        <f>IF($A94="","",SUMIFS('Program Summary'!$G$5:$G$5000,'Program Summary'!$B$5:$B$5000,$A94,'Program Summary'!$C$5:$C$5000,"Community Quarterback"))</f>
        <v/>
      </c>
      <c r="F94" s="133" t="str">
        <f>IF($A94="","",SUMIFS('Program Summary'!$H$5:$H$5000,'Program Summary'!$B$5:$B$5000,$A94,'Program Summary'!$C$5:$C$5000,"Community Quarterback"))</f>
        <v/>
      </c>
      <c r="G94" s="133" t="str">
        <f>IF($A94="","",SUMIFS('Program Summary'!$I$5:$I$5000,'Program Summary'!$B$5:$B$5000,$A94,'Program Summary'!$C$5:$C$5000,"Community Quarterback"))</f>
        <v/>
      </c>
      <c r="H94" s="133" t="str">
        <f>IF($A94="","",SUMIFS('Program Summary'!$G$5:$G$5000,'Program Summary'!$B$5:$B$5000,$A94,'Program Summary'!$C$5:$C$5000,"&lt;&gt;Community Quarterback"))</f>
        <v/>
      </c>
      <c r="I94" s="133" t="str">
        <f>IF($A94="","",SUMIFS('Program Summary'!$H$5:$H$5000,'Program Summary'!$B$5:$B$5000,$A94,'Program Summary'!$C$5:$C$5000,"&lt;&gt;Community Quarterback"))</f>
        <v/>
      </c>
      <c r="J94" s="133" t="str">
        <f>IF($A94="","",SUMIFS('Program Summary'!$I$5:$I$5000,'Program Summary'!$B$5:$B$5000,$A94,'Program Summary'!$C$5:$C$5000,"&lt;&gt;Community Quarterback"))</f>
        <v/>
      </c>
      <c r="K94" s="133" t="str">
        <f t="shared" si="1"/>
        <v/>
      </c>
      <c r="M94" s="134" t="str" cm="1">
        <f t="array" ref="M94">IFERROR(INDEX(_xlfn._xlws.FILTER($A$5:$A$500,$A$5:$A$500&lt;&gt;""),ROWS($M$5:M94)),"")</f>
        <v/>
      </c>
    </row>
    <row r="95" spans="1:13" x14ac:dyDescent="0.3">
      <c r="E95" s="133" t="str">
        <f>IF($A95="","",SUMIFS('Program Summary'!$G$5:$G$5000,'Program Summary'!$B$5:$B$5000,$A95,'Program Summary'!$C$5:$C$5000,"Community Quarterback"))</f>
        <v/>
      </c>
      <c r="F95" s="133" t="str">
        <f>IF($A95="","",SUMIFS('Program Summary'!$H$5:$H$5000,'Program Summary'!$B$5:$B$5000,$A95,'Program Summary'!$C$5:$C$5000,"Community Quarterback"))</f>
        <v/>
      </c>
      <c r="G95" s="133" t="str">
        <f>IF($A95="","",SUMIFS('Program Summary'!$I$5:$I$5000,'Program Summary'!$B$5:$B$5000,$A95,'Program Summary'!$C$5:$C$5000,"Community Quarterback"))</f>
        <v/>
      </c>
      <c r="H95" s="133" t="str">
        <f>IF($A95="","",SUMIFS('Program Summary'!$G$5:$G$5000,'Program Summary'!$B$5:$B$5000,$A95,'Program Summary'!$C$5:$C$5000,"&lt;&gt;Community Quarterback"))</f>
        <v/>
      </c>
      <c r="I95" s="133" t="str">
        <f>IF($A95="","",SUMIFS('Program Summary'!$H$5:$H$5000,'Program Summary'!$B$5:$B$5000,$A95,'Program Summary'!$C$5:$C$5000,"&lt;&gt;Community Quarterback"))</f>
        <v/>
      </c>
      <c r="J95" s="133" t="str">
        <f>IF($A95="","",SUMIFS('Program Summary'!$I$5:$I$5000,'Program Summary'!$B$5:$B$5000,$A95,'Program Summary'!$C$5:$C$5000,"&lt;&gt;Community Quarterback"))</f>
        <v/>
      </c>
      <c r="K95" s="133" t="str">
        <f t="shared" si="1"/>
        <v/>
      </c>
      <c r="M95" s="134" t="str" cm="1">
        <f t="array" ref="M95">IFERROR(INDEX(_xlfn._xlws.FILTER($A$5:$A$500,$A$5:$A$500&lt;&gt;""),ROWS($M$5:M95)),"")</f>
        <v/>
      </c>
    </row>
    <row r="96" spans="1:13" x14ac:dyDescent="0.3">
      <c r="E96" s="133" t="str">
        <f>IF($A96="","",SUMIFS('Program Summary'!$G$5:$G$5000,'Program Summary'!$B$5:$B$5000,$A96,'Program Summary'!$C$5:$C$5000,"Community Quarterback"))</f>
        <v/>
      </c>
      <c r="F96" s="133" t="str">
        <f>IF($A96="","",SUMIFS('Program Summary'!$H$5:$H$5000,'Program Summary'!$B$5:$B$5000,$A96,'Program Summary'!$C$5:$C$5000,"Community Quarterback"))</f>
        <v/>
      </c>
      <c r="G96" s="133" t="str">
        <f>IF($A96="","",SUMIFS('Program Summary'!$I$5:$I$5000,'Program Summary'!$B$5:$B$5000,$A96,'Program Summary'!$C$5:$C$5000,"Community Quarterback"))</f>
        <v/>
      </c>
      <c r="H96" s="133" t="str">
        <f>IF($A96="","",SUMIFS('Program Summary'!$G$5:$G$5000,'Program Summary'!$B$5:$B$5000,$A96,'Program Summary'!$C$5:$C$5000,"&lt;&gt;Community Quarterback"))</f>
        <v/>
      </c>
      <c r="I96" s="133" t="str">
        <f>IF($A96="","",SUMIFS('Program Summary'!$H$5:$H$5000,'Program Summary'!$B$5:$B$5000,$A96,'Program Summary'!$C$5:$C$5000,"&lt;&gt;Community Quarterback"))</f>
        <v/>
      </c>
      <c r="J96" s="133" t="str">
        <f>IF($A96="","",SUMIFS('Program Summary'!$I$5:$I$5000,'Program Summary'!$B$5:$B$5000,$A96,'Program Summary'!$C$5:$C$5000,"&lt;&gt;Community Quarterback"))</f>
        <v/>
      </c>
      <c r="K96" s="133" t="str">
        <f t="shared" si="1"/>
        <v/>
      </c>
      <c r="M96" s="134" t="str" cm="1">
        <f t="array" ref="M96">IFERROR(INDEX(_xlfn._xlws.FILTER($A$5:$A$500,$A$5:$A$500&lt;&gt;""),ROWS($M$5:M96)),"")</f>
        <v/>
      </c>
    </row>
    <row r="97" spans="5:13" x14ac:dyDescent="0.3">
      <c r="E97" s="133" t="str">
        <f>IF($A97="","",SUMIFS('Program Summary'!$G$5:$G$5000,'Program Summary'!$B$5:$B$5000,$A97,'Program Summary'!$C$5:$C$5000,"Community Quarterback"))</f>
        <v/>
      </c>
      <c r="F97" s="133" t="str">
        <f>IF($A97="","",SUMIFS('Program Summary'!$H$5:$H$5000,'Program Summary'!$B$5:$B$5000,$A97,'Program Summary'!$C$5:$C$5000,"Community Quarterback"))</f>
        <v/>
      </c>
      <c r="G97" s="133" t="str">
        <f>IF($A97="","",SUMIFS('Program Summary'!$I$5:$I$5000,'Program Summary'!$B$5:$B$5000,$A97,'Program Summary'!$C$5:$C$5000,"Community Quarterback"))</f>
        <v/>
      </c>
      <c r="H97" s="133" t="str">
        <f>IF($A97="","",SUMIFS('Program Summary'!$G$5:$G$5000,'Program Summary'!$B$5:$B$5000,$A97,'Program Summary'!$C$5:$C$5000,"&lt;&gt;Community Quarterback"))</f>
        <v/>
      </c>
      <c r="I97" s="133" t="str">
        <f>IF($A97="","",SUMIFS('Program Summary'!$H$5:$H$5000,'Program Summary'!$B$5:$B$5000,$A97,'Program Summary'!$C$5:$C$5000,"&lt;&gt;Community Quarterback"))</f>
        <v/>
      </c>
      <c r="J97" s="133" t="str">
        <f>IF($A97="","",SUMIFS('Program Summary'!$I$5:$I$5000,'Program Summary'!$B$5:$B$5000,$A97,'Program Summary'!$C$5:$C$5000,"&lt;&gt;Community Quarterback"))</f>
        <v/>
      </c>
      <c r="K97" s="133" t="str">
        <f t="shared" si="1"/>
        <v/>
      </c>
      <c r="M97" s="134" t="str" cm="1">
        <f t="array" ref="M97">IFERROR(INDEX(_xlfn._xlws.FILTER($A$5:$A$500,$A$5:$A$500&lt;&gt;""),ROWS($M$5:M97)),"")</f>
        <v/>
      </c>
    </row>
    <row r="98" spans="5:13" x14ac:dyDescent="0.3">
      <c r="E98" s="133" t="str">
        <f>IF($A98="","",SUMIFS('Program Summary'!$G$5:$G$5000,'Program Summary'!$B$5:$B$5000,$A98,'Program Summary'!$C$5:$C$5000,"Community Quarterback"))</f>
        <v/>
      </c>
      <c r="F98" s="133" t="str">
        <f>IF($A98="","",SUMIFS('Program Summary'!$H$5:$H$5000,'Program Summary'!$B$5:$B$5000,$A98,'Program Summary'!$C$5:$C$5000,"Community Quarterback"))</f>
        <v/>
      </c>
      <c r="G98" s="133" t="str">
        <f>IF($A98="","",SUMIFS('Program Summary'!$I$5:$I$5000,'Program Summary'!$B$5:$B$5000,$A98,'Program Summary'!$C$5:$C$5000,"Community Quarterback"))</f>
        <v/>
      </c>
      <c r="H98" s="133" t="str">
        <f>IF($A98="","",SUMIFS('Program Summary'!$G$5:$G$5000,'Program Summary'!$B$5:$B$5000,$A98,'Program Summary'!$C$5:$C$5000,"&lt;&gt;Community Quarterback"))</f>
        <v/>
      </c>
      <c r="I98" s="133" t="str">
        <f>IF($A98="","",SUMIFS('Program Summary'!$H$5:$H$5000,'Program Summary'!$B$5:$B$5000,$A98,'Program Summary'!$C$5:$C$5000,"&lt;&gt;Community Quarterback"))</f>
        <v/>
      </c>
      <c r="J98" s="133" t="str">
        <f>IF($A98="","",SUMIFS('Program Summary'!$I$5:$I$5000,'Program Summary'!$B$5:$B$5000,$A98,'Program Summary'!$C$5:$C$5000,"&lt;&gt;Community Quarterback"))</f>
        <v/>
      </c>
      <c r="K98" s="133" t="str">
        <f t="shared" si="1"/>
        <v/>
      </c>
      <c r="M98" s="134" t="str" cm="1">
        <f t="array" ref="M98">IFERROR(INDEX(_xlfn._xlws.FILTER($A$5:$A$500,$A$5:$A$500&lt;&gt;""),ROWS($M$5:M98)),"")</f>
        <v/>
      </c>
    </row>
    <row r="99" spans="5:13" x14ac:dyDescent="0.3">
      <c r="E99" s="133" t="str">
        <f>IF($A99="","",SUMIFS('Program Summary'!$G$5:$G$5000,'Program Summary'!$B$5:$B$5000,$A99,'Program Summary'!$C$5:$C$5000,"Community Quarterback"))</f>
        <v/>
      </c>
      <c r="F99" s="133" t="str">
        <f>IF($A99="","",SUMIFS('Program Summary'!$H$5:$H$5000,'Program Summary'!$B$5:$B$5000,$A99,'Program Summary'!$C$5:$C$5000,"Community Quarterback"))</f>
        <v/>
      </c>
      <c r="G99" s="133" t="str">
        <f>IF($A99="","",SUMIFS('Program Summary'!$I$5:$I$5000,'Program Summary'!$B$5:$B$5000,$A99,'Program Summary'!$C$5:$C$5000,"Community Quarterback"))</f>
        <v/>
      </c>
      <c r="H99" s="133" t="str">
        <f>IF($A99="","",SUMIFS('Program Summary'!$G$5:$G$5000,'Program Summary'!$B$5:$B$5000,$A99,'Program Summary'!$C$5:$C$5000,"&lt;&gt;Community Quarterback"))</f>
        <v/>
      </c>
      <c r="I99" s="133" t="str">
        <f>IF($A99="","",SUMIFS('Program Summary'!$H$5:$H$5000,'Program Summary'!$B$5:$B$5000,$A99,'Program Summary'!$C$5:$C$5000,"&lt;&gt;Community Quarterback"))</f>
        <v/>
      </c>
      <c r="J99" s="133" t="str">
        <f>IF($A99="","",SUMIFS('Program Summary'!$I$5:$I$5000,'Program Summary'!$B$5:$B$5000,$A99,'Program Summary'!$C$5:$C$5000,"&lt;&gt;Community Quarterback"))</f>
        <v/>
      </c>
      <c r="K99" s="133" t="str">
        <f t="shared" si="1"/>
        <v/>
      </c>
      <c r="M99" s="134" t="str" cm="1">
        <f t="array" ref="M99">IFERROR(INDEX(_xlfn._xlws.FILTER($A$5:$A$500,$A$5:$A$500&lt;&gt;""),ROWS($M$5:M99)),"")</f>
        <v/>
      </c>
    </row>
    <row r="100" spans="5:13" x14ac:dyDescent="0.3">
      <c r="E100" s="133" t="str">
        <f>IF($A100="","",SUMIFS('Program Summary'!$G$5:$G$5000,'Program Summary'!$B$5:$B$5000,$A100,'Program Summary'!$C$5:$C$5000,"Community Quarterback"))</f>
        <v/>
      </c>
      <c r="F100" s="133" t="str">
        <f>IF($A100="","",SUMIFS('Program Summary'!$H$5:$H$5000,'Program Summary'!$B$5:$B$5000,$A100,'Program Summary'!$C$5:$C$5000,"Community Quarterback"))</f>
        <v/>
      </c>
      <c r="G100" s="133" t="str">
        <f>IF($A100="","",SUMIFS('Program Summary'!$I$5:$I$5000,'Program Summary'!$B$5:$B$5000,$A100,'Program Summary'!$C$5:$C$5000,"Community Quarterback"))</f>
        <v/>
      </c>
      <c r="H100" s="133" t="str">
        <f>IF($A100="","",SUMIFS('Program Summary'!$G$5:$G$5000,'Program Summary'!$B$5:$B$5000,$A100,'Program Summary'!$C$5:$C$5000,"&lt;&gt;Community Quarterback"))</f>
        <v/>
      </c>
      <c r="I100" s="133" t="str">
        <f>IF($A100="","",SUMIFS('Program Summary'!$H$5:$H$5000,'Program Summary'!$B$5:$B$5000,$A100,'Program Summary'!$C$5:$C$5000,"&lt;&gt;Community Quarterback"))</f>
        <v/>
      </c>
      <c r="J100" s="133" t="str">
        <f>IF($A100="","",SUMIFS('Program Summary'!$I$5:$I$5000,'Program Summary'!$B$5:$B$5000,$A100,'Program Summary'!$C$5:$C$5000,"&lt;&gt;Community Quarterback"))</f>
        <v/>
      </c>
      <c r="K100" s="133" t="str">
        <f t="shared" si="1"/>
        <v/>
      </c>
      <c r="M100" s="134" t="str" cm="1">
        <f t="array" ref="M100">IFERROR(INDEX(_xlfn._xlws.FILTER($A$5:$A$500,$A$5:$A$500&lt;&gt;""),ROWS($M$5:M100)),"")</f>
        <v/>
      </c>
    </row>
    <row r="101" spans="5:13" x14ac:dyDescent="0.3">
      <c r="E101" s="133" t="str">
        <f>IF($A101="","",SUMIFS('Program Summary'!$G$5:$G$5000,'Program Summary'!$B$5:$B$5000,$A101,'Program Summary'!$C$5:$C$5000,"Community Quarterback"))</f>
        <v/>
      </c>
      <c r="F101" s="133" t="str">
        <f>IF($A101="","",SUMIFS('Program Summary'!$H$5:$H$5000,'Program Summary'!$B$5:$B$5000,$A101,'Program Summary'!$C$5:$C$5000,"Community Quarterback"))</f>
        <v/>
      </c>
      <c r="G101" s="133" t="str">
        <f>IF($A101="","",SUMIFS('Program Summary'!$I$5:$I$5000,'Program Summary'!$B$5:$B$5000,$A101,'Program Summary'!$C$5:$C$5000,"Community Quarterback"))</f>
        <v/>
      </c>
      <c r="H101" s="133" t="str">
        <f>IF($A101="","",SUMIFS('Program Summary'!$G$5:$G$5000,'Program Summary'!$B$5:$B$5000,$A101,'Program Summary'!$C$5:$C$5000,"&lt;&gt;Community Quarterback"))</f>
        <v/>
      </c>
      <c r="I101" s="133" t="str">
        <f>IF($A101="","",SUMIFS('Program Summary'!$H$5:$H$5000,'Program Summary'!$B$5:$B$5000,$A101,'Program Summary'!$C$5:$C$5000,"&lt;&gt;Community Quarterback"))</f>
        <v/>
      </c>
      <c r="J101" s="133" t="str">
        <f>IF($A101="","",SUMIFS('Program Summary'!$I$5:$I$5000,'Program Summary'!$B$5:$B$5000,$A101,'Program Summary'!$C$5:$C$5000,"&lt;&gt;Community Quarterback"))</f>
        <v/>
      </c>
      <c r="K101" s="133" t="str">
        <f t="shared" si="1"/>
        <v/>
      </c>
      <c r="M101" s="134" t="str" cm="1">
        <f t="array" ref="M101">IFERROR(INDEX(_xlfn._xlws.FILTER($A$5:$A$500,$A$5:$A$500&lt;&gt;""),ROWS($M$5:M101)),"")</f>
        <v/>
      </c>
    </row>
    <row r="102" spans="5:13" x14ac:dyDescent="0.3">
      <c r="E102" s="133" t="str">
        <f>IF($A102="","",SUMIFS('Program Summary'!$G$5:$G$5000,'Program Summary'!$B$5:$B$5000,$A102,'Program Summary'!$C$5:$C$5000,"Community Quarterback"))</f>
        <v/>
      </c>
      <c r="F102" s="133" t="str">
        <f>IF($A102="","",SUMIFS('Program Summary'!$H$5:$H$5000,'Program Summary'!$B$5:$B$5000,$A102,'Program Summary'!$C$5:$C$5000,"Community Quarterback"))</f>
        <v/>
      </c>
      <c r="G102" s="133" t="str">
        <f>IF($A102="","",SUMIFS('Program Summary'!$I$5:$I$5000,'Program Summary'!$B$5:$B$5000,$A102,'Program Summary'!$C$5:$C$5000,"Community Quarterback"))</f>
        <v/>
      </c>
      <c r="H102" s="133" t="str">
        <f>IF($A102="","",SUMIFS('Program Summary'!$G$5:$G$5000,'Program Summary'!$B$5:$B$5000,$A102,'Program Summary'!$C$5:$C$5000,"&lt;&gt;Community Quarterback"))</f>
        <v/>
      </c>
      <c r="I102" s="133" t="str">
        <f>IF($A102="","",SUMIFS('Program Summary'!$H$5:$H$5000,'Program Summary'!$B$5:$B$5000,$A102,'Program Summary'!$C$5:$C$5000,"&lt;&gt;Community Quarterback"))</f>
        <v/>
      </c>
      <c r="J102" s="133" t="str">
        <f>IF($A102="","",SUMIFS('Program Summary'!$I$5:$I$5000,'Program Summary'!$B$5:$B$5000,$A102,'Program Summary'!$C$5:$C$5000,"&lt;&gt;Community Quarterback"))</f>
        <v/>
      </c>
      <c r="K102" s="133" t="str">
        <f t="shared" si="1"/>
        <v/>
      </c>
      <c r="M102" s="134" t="str" cm="1">
        <f t="array" ref="M102">IFERROR(INDEX(_xlfn._xlws.FILTER($A$5:$A$500,$A$5:$A$500&lt;&gt;""),ROWS($M$5:M102)),"")</f>
        <v/>
      </c>
    </row>
    <row r="103" spans="5:13" x14ac:dyDescent="0.3">
      <c r="E103" s="133" t="str">
        <f>IF($A103="","",SUMIFS('Program Summary'!$G$5:$G$5000,'Program Summary'!$B$5:$B$5000,$A103,'Program Summary'!$C$5:$C$5000,"Community Quarterback"))</f>
        <v/>
      </c>
      <c r="F103" s="133" t="str">
        <f>IF($A103="","",SUMIFS('Program Summary'!$H$5:$H$5000,'Program Summary'!$B$5:$B$5000,$A103,'Program Summary'!$C$5:$C$5000,"Community Quarterback"))</f>
        <v/>
      </c>
      <c r="G103" s="133" t="str">
        <f>IF($A103="","",SUMIFS('Program Summary'!$I$5:$I$5000,'Program Summary'!$B$5:$B$5000,$A103,'Program Summary'!$C$5:$C$5000,"Community Quarterback"))</f>
        <v/>
      </c>
      <c r="H103" s="133" t="str">
        <f>IF($A103="","",SUMIFS('Program Summary'!$G$5:$G$5000,'Program Summary'!$B$5:$B$5000,$A103,'Program Summary'!$C$5:$C$5000,"&lt;&gt;Community Quarterback"))</f>
        <v/>
      </c>
      <c r="I103" s="133" t="str">
        <f>IF($A103="","",SUMIFS('Program Summary'!$H$5:$H$5000,'Program Summary'!$B$5:$B$5000,$A103,'Program Summary'!$C$5:$C$5000,"&lt;&gt;Community Quarterback"))</f>
        <v/>
      </c>
      <c r="J103" s="133" t="str">
        <f>IF($A103="","",SUMIFS('Program Summary'!$I$5:$I$5000,'Program Summary'!$B$5:$B$5000,$A103,'Program Summary'!$C$5:$C$5000,"&lt;&gt;Community Quarterback"))</f>
        <v/>
      </c>
      <c r="K103" s="133" t="str">
        <f t="shared" si="1"/>
        <v/>
      </c>
      <c r="M103" s="134" t="str" cm="1">
        <f t="array" ref="M103">IFERROR(INDEX(_xlfn._xlws.FILTER($A$5:$A$500,$A$5:$A$500&lt;&gt;""),ROWS($M$5:M103)),"")</f>
        <v/>
      </c>
    </row>
    <row r="104" spans="5:13" x14ac:dyDescent="0.3">
      <c r="E104" s="133" t="str">
        <f>IF($A104="","",SUMIFS('Program Summary'!$G$5:$G$5000,'Program Summary'!$B$5:$B$5000,$A104,'Program Summary'!$C$5:$C$5000,"Community Quarterback"))</f>
        <v/>
      </c>
      <c r="F104" s="133" t="str">
        <f>IF($A104="","",SUMIFS('Program Summary'!$H$5:$H$5000,'Program Summary'!$B$5:$B$5000,$A104,'Program Summary'!$C$5:$C$5000,"Community Quarterback"))</f>
        <v/>
      </c>
      <c r="G104" s="133" t="str">
        <f>IF($A104="","",SUMIFS('Program Summary'!$I$5:$I$5000,'Program Summary'!$B$5:$B$5000,$A104,'Program Summary'!$C$5:$C$5000,"Community Quarterback"))</f>
        <v/>
      </c>
      <c r="H104" s="133" t="str">
        <f>IF($A104="","",SUMIFS('Program Summary'!$G$5:$G$5000,'Program Summary'!$B$5:$B$5000,$A104,'Program Summary'!$C$5:$C$5000,"&lt;&gt;Community Quarterback"))</f>
        <v/>
      </c>
      <c r="I104" s="133" t="str">
        <f>IF($A104="","",SUMIFS('Program Summary'!$H$5:$H$5000,'Program Summary'!$B$5:$B$5000,$A104,'Program Summary'!$C$5:$C$5000,"&lt;&gt;Community Quarterback"))</f>
        <v/>
      </c>
      <c r="J104" s="133" t="str">
        <f>IF($A104="","",SUMIFS('Program Summary'!$I$5:$I$5000,'Program Summary'!$B$5:$B$5000,$A104,'Program Summary'!$C$5:$C$5000,"&lt;&gt;Community Quarterback"))</f>
        <v/>
      </c>
      <c r="K104" s="133" t="str">
        <f t="shared" si="1"/>
        <v/>
      </c>
      <c r="M104" s="134" t="str" cm="1">
        <f t="array" ref="M104">IFERROR(INDEX(_xlfn._xlws.FILTER($A$5:$A$500,$A$5:$A$500&lt;&gt;""),ROWS($M$5:M104)),"")</f>
        <v/>
      </c>
    </row>
    <row r="105" spans="5:13" x14ac:dyDescent="0.3">
      <c r="E105" s="133" t="str">
        <f>IF($A105="","",SUMIFS('Program Summary'!$G$5:$G$5000,'Program Summary'!$B$5:$B$5000,$A105,'Program Summary'!$C$5:$C$5000,"Community Quarterback"))</f>
        <v/>
      </c>
      <c r="F105" s="133" t="str">
        <f>IF($A105="","",SUMIFS('Program Summary'!$H$5:$H$5000,'Program Summary'!$B$5:$B$5000,$A105,'Program Summary'!$C$5:$C$5000,"Community Quarterback"))</f>
        <v/>
      </c>
      <c r="G105" s="133" t="str">
        <f>IF($A105="","",SUMIFS('Program Summary'!$I$5:$I$5000,'Program Summary'!$B$5:$B$5000,$A105,'Program Summary'!$C$5:$C$5000,"Community Quarterback"))</f>
        <v/>
      </c>
      <c r="H105" s="133" t="str">
        <f>IF($A105="","",SUMIFS('Program Summary'!$G$5:$G$5000,'Program Summary'!$B$5:$B$5000,$A105,'Program Summary'!$C$5:$C$5000,"&lt;&gt;Community Quarterback"))</f>
        <v/>
      </c>
      <c r="I105" s="133" t="str">
        <f>IF($A105="","",SUMIFS('Program Summary'!$H$5:$H$5000,'Program Summary'!$B$5:$B$5000,$A105,'Program Summary'!$C$5:$C$5000,"&lt;&gt;Community Quarterback"))</f>
        <v/>
      </c>
      <c r="J105" s="133" t="str">
        <f>IF($A105="","",SUMIFS('Program Summary'!$I$5:$I$5000,'Program Summary'!$B$5:$B$5000,$A105,'Program Summary'!$C$5:$C$5000,"&lt;&gt;Community Quarterback"))</f>
        <v/>
      </c>
      <c r="K105" s="133" t="str">
        <f t="shared" si="1"/>
        <v/>
      </c>
      <c r="M105" s="134" t="str" cm="1">
        <f t="array" ref="M105">IFERROR(INDEX(_xlfn._xlws.FILTER($A$5:$A$500,$A$5:$A$500&lt;&gt;""),ROWS($M$5:M105)),"")</f>
        <v/>
      </c>
    </row>
    <row r="106" spans="5:13" x14ac:dyDescent="0.3">
      <c r="E106" s="133" t="str">
        <f>IF($A106="","",SUMIFS('Program Summary'!$G$5:$G$5000,'Program Summary'!$B$5:$B$5000,$A106,'Program Summary'!$C$5:$C$5000,"Community Quarterback"))</f>
        <v/>
      </c>
      <c r="F106" s="133" t="str">
        <f>IF($A106="","",SUMIFS('Program Summary'!$H$5:$H$5000,'Program Summary'!$B$5:$B$5000,$A106,'Program Summary'!$C$5:$C$5000,"Community Quarterback"))</f>
        <v/>
      </c>
      <c r="G106" s="133" t="str">
        <f>IF($A106="","",SUMIFS('Program Summary'!$I$5:$I$5000,'Program Summary'!$B$5:$B$5000,$A106,'Program Summary'!$C$5:$C$5000,"Community Quarterback"))</f>
        <v/>
      </c>
      <c r="H106" s="133" t="str">
        <f>IF($A106="","",SUMIFS('Program Summary'!$G$5:$G$5000,'Program Summary'!$B$5:$B$5000,$A106,'Program Summary'!$C$5:$C$5000,"&lt;&gt;Community Quarterback"))</f>
        <v/>
      </c>
      <c r="I106" s="133" t="str">
        <f>IF($A106="","",SUMIFS('Program Summary'!$H$5:$H$5000,'Program Summary'!$B$5:$B$5000,$A106,'Program Summary'!$C$5:$C$5000,"&lt;&gt;Community Quarterback"))</f>
        <v/>
      </c>
      <c r="J106" s="133" t="str">
        <f>IF($A106="","",SUMIFS('Program Summary'!$I$5:$I$5000,'Program Summary'!$B$5:$B$5000,$A106,'Program Summary'!$C$5:$C$5000,"&lt;&gt;Community Quarterback"))</f>
        <v/>
      </c>
      <c r="K106" s="133" t="str">
        <f t="shared" si="1"/>
        <v/>
      </c>
      <c r="M106" s="134" t="str" cm="1">
        <f t="array" ref="M106">IFERROR(INDEX(_xlfn._xlws.FILTER($A$5:$A$500,$A$5:$A$500&lt;&gt;""),ROWS($M$5:M106)),"")</f>
        <v/>
      </c>
    </row>
    <row r="107" spans="5:13" x14ac:dyDescent="0.3">
      <c r="E107" s="133" t="str">
        <f>IF($A107="","",SUMIFS('Program Summary'!$G$5:$G$5000,'Program Summary'!$B$5:$B$5000,$A107,'Program Summary'!$C$5:$C$5000,"Community Quarterback"))</f>
        <v/>
      </c>
      <c r="F107" s="133" t="str">
        <f>IF($A107="","",SUMIFS('Program Summary'!$H$5:$H$5000,'Program Summary'!$B$5:$B$5000,$A107,'Program Summary'!$C$5:$C$5000,"Community Quarterback"))</f>
        <v/>
      </c>
      <c r="G107" s="133" t="str">
        <f>IF($A107="","",SUMIFS('Program Summary'!$I$5:$I$5000,'Program Summary'!$B$5:$B$5000,$A107,'Program Summary'!$C$5:$C$5000,"Community Quarterback"))</f>
        <v/>
      </c>
      <c r="H107" s="133" t="str">
        <f>IF($A107="","",SUMIFS('Program Summary'!$G$5:$G$5000,'Program Summary'!$B$5:$B$5000,$A107,'Program Summary'!$C$5:$C$5000,"&lt;&gt;Community Quarterback"))</f>
        <v/>
      </c>
      <c r="I107" s="133" t="str">
        <f>IF($A107="","",SUMIFS('Program Summary'!$H$5:$H$5000,'Program Summary'!$B$5:$B$5000,$A107,'Program Summary'!$C$5:$C$5000,"&lt;&gt;Community Quarterback"))</f>
        <v/>
      </c>
      <c r="J107" s="133" t="str">
        <f>IF($A107="","",SUMIFS('Program Summary'!$I$5:$I$5000,'Program Summary'!$B$5:$B$5000,$A107,'Program Summary'!$C$5:$C$5000,"&lt;&gt;Community Quarterback"))</f>
        <v/>
      </c>
      <c r="K107" s="133" t="str">
        <f t="shared" si="1"/>
        <v/>
      </c>
      <c r="M107" s="134" t="str" cm="1">
        <f t="array" ref="M107">IFERROR(INDEX(_xlfn._xlws.FILTER($A$5:$A$500,$A$5:$A$500&lt;&gt;""),ROWS($M$5:M107)),"")</f>
        <v/>
      </c>
    </row>
    <row r="108" spans="5:13" x14ac:dyDescent="0.3">
      <c r="E108" s="133" t="str">
        <f>IF($A108="","",SUMIFS('Program Summary'!$G$5:$G$5000,'Program Summary'!$B$5:$B$5000,$A108,'Program Summary'!$C$5:$C$5000,"Community Quarterback"))</f>
        <v/>
      </c>
      <c r="F108" s="133" t="str">
        <f>IF($A108="","",SUMIFS('Program Summary'!$H$5:$H$5000,'Program Summary'!$B$5:$B$5000,$A108,'Program Summary'!$C$5:$C$5000,"Community Quarterback"))</f>
        <v/>
      </c>
      <c r="G108" s="133" t="str">
        <f>IF($A108="","",SUMIFS('Program Summary'!$I$5:$I$5000,'Program Summary'!$B$5:$B$5000,$A108,'Program Summary'!$C$5:$C$5000,"Community Quarterback"))</f>
        <v/>
      </c>
      <c r="H108" s="133" t="str">
        <f>IF($A108="","",SUMIFS('Program Summary'!$G$5:$G$5000,'Program Summary'!$B$5:$B$5000,$A108,'Program Summary'!$C$5:$C$5000,"&lt;&gt;Community Quarterback"))</f>
        <v/>
      </c>
      <c r="I108" s="133" t="str">
        <f>IF($A108="","",SUMIFS('Program Summary'!$H$5:$H$5000,'Program Summary'!$B$5:$B$5000,$A108,'Program Summary'!$C$5:$C$5000,"&lt;&gt;Community Quarterback"))</f>
        <v/>
      </c>
      <c r="J108" s="133" t="str">
        <f>IF($A108="","",SUMIFS('Program Summary'!$I$5:$I$5000,'Program Summary'!$B$5:$B$5000,$A108,'Program Summary'!$C$5:$C$5000,"&lt;&gt;Community Quarterback"))</f>
        <v/>
      </c>
      <c r="K108" s="133" t="str">
        <f t="shared" si="1"/>
        <v/>
      </c>
      <c r="M108" s="134" t="str" cm="1">
        <f t="array" ref="M108">IFERROR(INDEX(_xlfn._xlws.FILTER($A$5:$A$500,$A$5:$A$500&lt;&gt;""),ROWS($M$5:M108)),"")</f>
        <v/>
      </c>
    </row>
    <row r="109" spans="5:13" x14ac:dyDescent="0.3">
      <c r="E109" s="133" t="str">
        <f>IF($A109="","",SUMIFS('Program Summary'!$G$5:$G$5000,'Program Summary'!$B$5:$B$5000,$A109,'Program Summary'!$C$5:$C$5000,"Community Quarterback"))</f>
        <v/>
      </c>
      <c r="F109" s="133" t="str">
        <f>IF($A109="","",SUMIFS('Program Summary'!$H$5:$H$5000,'Program Summary'!$B$5:$B$5000,$A109,'Program Summary'!$C$5:$C$5000,"Community Quarterback"))</f>
        <v/>
      </c>
      <c r="G109" s="133" t="str">
        <f>IF($A109="","",SUMIFS('Program Summary'!$I$5:$I$5000,'Program Summary'!$B$5:$B$5000,$A109,'Program Summary'!$C$5:$C$5000,"Community Quarterback"))</f>
        <v/>
      </c>
      <c r="H109" s="133" t="str">
        <f>IF($A109="","",SUMIFS('Program Summary'!$G$5:$G$5000,'Program Summary'!$B$5:$B$5000,$A109,'Program Summary'!$C$5:$C$5000,"&lt;&gt;Community Quarterback"))</f>
        <v/>
      </c>
      <c r="I109" s="133" t="str">
        <f>IF($A109="","",SUMIFS('Program Summary'!$H$5:$H$5000,'Program Summary'!$B$5:$B$5000,$A109,'Program Summary'!$C$5:$C$5000,"&lt;&gt;Community Quarterback"))</f>
        <v/>
      </c>
      <c r="J109" s="133" t="str">
        <f>IF($A109="","",SUMIFS('Program Summary'!$I$5:$I$5000,'Program Summary'!$B$5:$B$5000,$A109,'Program Summary'!$C$5:$C$5000,"&lt;&gt;Community Quarterback"))</f>
        <v/>
      </c>
      <c r="K109" s="133" t="str">
        <f t="shared" si="1"/>
        <v/>
      </c>
      <c r="M109" s="134" t="str" cm="1">
        <f t="array" ref="M109">IFERROR(INDEX(_xlfn._xlws.FILTER($A$5:$A$500,$A$5:$A$500&lt;&gt;""),ROWS($M$5:M109)),"")</f>
        <v/>
      </c>
    </row>
    <row r="110" spans="5:13" x14ac:dyDescent="0.3">
      <c r="E110" s="133" t="str">
        <f>IF($A110="","",SUMIFS('Program Summary'!$G$5:$G$5000,'Program Summary'!$B$5:$B$5000,$A110,'Program Summary'!$C$5:$C$5000,"Community Quarterback"))</f>
        <v/>
      </c>
      <c r="F110" s="133" t="str">
        <f>IF($A110="","",SUMIFS('Program Summary'!$H$5:$H$5000,'Program Summary'!$B$5:$B$5000,$A110,'Program Summary'!$C$5:$C$5000,"Community Quarterback"))</f>
        <v/>
      </c>
      <c r="G110" s="133" t="str">
        <f>IF($A110="","",SUMIFS('Program Summary'!$I$5:$I$5000,'Program Summary'!$B$5:$B$5000,$A110,'Program Summary'!$C$5:$C$5000,"Community Quarterback"))</f>
        <v/>
      </c>
      <c r="H110" s="133" t="str">
        <f>IF($A110="","",SUMIFS('Program Summary'!$G$5:$G$5000,'Program Summary'!$B$5:$B$5000,$A110,'Program Summary'!$C$5:$C$5000,"&lt;&gt;Community Quarterback"))</f>
        <v/>
      </c>
      <c r="I110" s="133" t="str">
        <f>IF($A110="","",SUMIFS('Program Summary'!$H$5:$H$5000,'Program Summary'!$B$5:$B$5000,$A110,'Program Summary'!$C$5:$C$5000,"&lt;&gt;Community Quarterback"))</f>
        <v/>
      </c>
      <c r="J110" s="133" t="str">
        <f>IF($A110="","",SUMIFS('Program Summary'!$I$5:$I$5000,'Program Summary'!$B$5:$B$5000,$A110,'Program Summary'!$C$5:$C$5000,"&lt;&gt;Community Quarterback"))</f>
        <v/>
      </c>
      <c r="K110" s="133" t="str">
        <f t="shared" si="1"/>
        <v/>
      </c>
      <c r="M110" s="134" t="str" cm="1">
        <f t="array" ref="M110">IFERROR(INDEX(_xlfn._xlws.FILTER($A$5:$A$500,$A$5:$A$500&lt;&gt;""),ROWS($M$5:M110)),"")</f>
        <v/>
      </c>
    </row>
    <row r="111" spans="5:13" x14ac:dyDescent="0.3">
      <c r="E111" s="133" t="str">
        <f>IF($A111="","",SUMIFS('Program Summary'!$G$5:$G$5000,'Program Summary'!$B$5:$B$5000,$A111,'Program Summary'!$C$5:$C$5000,"Community Quarterback"))</f>
        <v/>
      </c>
      <c r="F111" s="133" t="str">
        <f>IF($A111="","",SUMIFS('Program Summary'!$H$5:$H$5000,'Program Summary'!$B$5:$B$5000,$A111,'Program Summary'!$C$5:$C$5000,"Community Quarterback"))</f>
        <v/>
      </c>
      <c r="G111" s="133" t="str">
        <f>IF($A111="","",SUMIFS('Program Summary'!$I$5:$I$5000,'Program Summary'!$B$5:$B$5000,$A111,'Program Summary'!$C$5:$C$5000,"Community Quarterback"))</f>
        <v/>
      </c>
      <c r="H111" s="133" t="str">
        <f>IF($A111="","",SUMIFS('Program Summary'!$G$5:$G$5000,'Program Summary'!$B$5:$B$5000,$A111,'Program Summary'!$C$5:$C$5000,"&lt;&gt;Community Quarterback"))</f>
        <v/>
      </c>
      <c r="I111" s="133" t="str">
        <f>IF($A111="","",SUMIFS('Program Summary'!$H$5:$H$5000,'Program Summary'!$B$5:$B$5000,$A111,'Program Summary'!$C$5:$C$5000,"&lt;&gt;Community Quarterback"))</f>
        <v/>
      </c>
      <c r="J111" s="133" t="str">
        <f>IF($A111="","",SUMIFS('Program Summary'!$I$5:$I$5000,'Program Summary'!$B$5:$B$5000,$A111,'Program Summary'!$C$5:$C$5000,"&lt;&gt;Community Quarterback"))</f>
        <v/>
      </c>
      <c r="K111" s="133" t="str">
        <f t="shared" si="1"/>
        <v/>
      </c>
      <c r="M111" s="134" t="str" cm="1">
        <f t="array" ref="M111">IFERROR(INDEX(_xlfn._xlws.FILTER($A$5:$A$500,$A$5:$A$500&lt;&gt;""),ROWS($M$5:M111)),"")</f>
        <v/>
      </c>
    </row>
    <row r="112" spans="5:13" x14ac:dyDescent="0.3">
      <c r="E112" s="133" t="str">
        <f>IF($A112="","",SUMIFS('Program Summary'!$G$5:$G$5000,'Program Summary'!$B$5:$B$5000,$A112,'Program Summary'!$C$5:$C$5000,"Community Quarterback"))</f>
        <v/>
      </c>
      <c r="F112" s="133" t="str">
        <f>IF($A112="","",SUMIFS('Program Summary'!$H$5:$H$5000,'Program Summary'!$B$5:$B$5000,$A112,'Program Summary'!$C$5:$C$5000,"Community Quarterback"))</f>
        <v/>
      </c>
      <c r="G112" s="133" t="str">
        <f>IF($A112="","",SUMIFS('Program Summary'!$I$5:$I$5000,'Program Summary'!$B$5:$B$5000,$A112,'Program Summary'!$C$5:$C$5000,"Community Quarterback"))</f>
        <v/>
      </c>
      <c r="H112" s="133" t="str">
        <f>IF($A112="","",SUMIFS('Program Summary'!$G$5:$G$5000,'Program Summary'!$B$5:$B$5000,$A112,'Program Summary'!$C$5:$C$5000,"&lt;&gt;Community Quarterback"))</f>
        <v/>
      </c>
      <c r="I112" s="133" t="str">
        <f>IF($A112="","",SUMIFS('Program Summary'!$H$5:$H$5000,'Program Summary'!$B$5:$B$5000,$A112,'Program Summary'!$C$5:$C$5000,"&lt;&gt;Community Quarterback"))</f>
        <v/>
      </c>
      <c r="J112" s="133" t="str">
        <f>IF($A112="","",SUMIFS('Program Summary'!$I$5:$I$5000,'Program Summary'!$B$5:$B$5000,$A112,'Program Summary'!$C$5:$C$5000,"&lt;&gt;Community Quarterback"))</f>
        <v/>
      </c>
      <c r="K112" s="133" t="str">
        <f t="shared" si="1"/>
        <v/>
      </c>
      <c r="M112" s="134" t="str" cm="1">
        <f t="array" ref="M112">IFERROR(INDEX(_xlfn._xlws.FILTER($A$5:$A$500,$A$5:$A$500&lt;&gt;""),ROWS($M$5:M112)),"")</f>
        <v/>
      </c>
    </row>
    <row r="113" spans="5:13" x14ac:dyDescent="0.3">
      <c r="E113" s="133" t="str">
        <f>IF($A113="","",SUMIFS('Program Summary'!$G$5:$G$5000,'Program Summary'!$B$5:$B$5000,$A113,'Program Summary'!$C$5:$C$5000,"Community Quarterback"))</f>
        <v/>
      </c>
      <c r="F113" s="133" t="str">
        <f>IF($A113="","",SUMIFS('Program Summary'!$H$5:$H$5000,'Program Summary'!$B$5:$B$5000,$A113,'Program Summary'!$C$5:$C$5000,"Community Quarterback"))</f>
        <v/>
      </c>
      <c r="G113" s="133" t="str">
        <f>IF($A113="","",SUMIFS('Program Summary'!$I$5:$I$5000,'Program Summary'!$B$5:$B$5000,$A113,'Program Summary'!$C$5:$C$5000,"Community Quarterback"))</f>
        <v/>
      </c>
      <c r="H113" s="133" t="str">
        <f>IF($A113="","",SUMIFS('Program Summary'!$G$5:$G$5000,'Program Summary'!$B$5:$B$5000,$A113,'Program Summary'!$C$5:$C$5000,"&lt;&gt;Community Quarterback"))</f>
        <v/>
      </c>
      <c r="I113" s="133" t="str">
        <f>IF($A113="","",SUMIFS('Program Summary'!$H$5:$H$5000,'Program Summary'!$B$5:$B$5000,$A113,'Program Summary'!$C$5:$C$5000,"&lt;&gt;Community Quarterback"))</f>
        <v/>
      </c>
      <c r="J113" s="133" t="str">
        <f>IF($A113="","",SUMIFS('Program Summary'!$I$5:$I$5000,'Program Summary'!$B$5:$B$5000,$A113,'Program Summary'!$C$5:$C$5000,"&lt;&gt;Community Quarterback"))</f>
        <v/>
      </c>
      <c r="K113" s="133" t="str">
        <f t="shared" si="1"/>
        <v/>
      </c>
      <c r="M113" s="134" t="str" cm="1">
        <f t="array" ref="M113">IFERROR(INDEX(_xlfn._xlws.FILTER($A$5:$A$500,$A$5:$A$500&lt;&gt;""),ROWS($M$5:M113)),"")</f>
        <v/>
      </c>
    </row>
    <row r="114" spans="5:13" x14ac:dyDescent="0.3">
      <c r="E114" s="133" t="str">
        <f>IF($A114="","",SUMIFS('Program Summary'!$G$5:$G$5000,'Program Summary'!$B$5:$B$5000,$A114,'Program Summary'!$C$5:$C$5000,"Community Quarterback"))</f>
        <v/>
      </c>
      <c r="F114" s="133" t="str">
        <f>IF($A114="","",SUMIFS('Program Summary'!$H$5:$H$5000,'Program Summary'!$B$5:$B$5000,$A114,'Program Summary'!$C$5:$C$5000,"Community Quarterback"))</f>
        <v/>
      </c>
      <c r="G114" s="133" t="str">
        <f>IF($A114="","",SUMIFS('Program Summary'!$I$5:$I$5000,'Program Summary'!$B$5:$B$5000,$A114,'Program Summary'!$C$5:$C$5000,"Community Quarterback"))</f>
        <v/>
      </c>
      <c r="H114" s="133" t="str">
        <f>IF($A114="","",SUMIFS('Program Summary'!$G$5:$G$5000,'Program Summary'!$B$5:$B$5000,$A114,'Program Summary'!$C$5:$C$5000,"&lt;&gt;Community Quarterback"))</f>
        <v/>
      </c>
      <c r="I114" s="133" t="str">
        <f>IF($A114="","",SUMIFS('Program Summary'!$H$5:$H$5000,'Program Summary'!$B$5:$B$5000,$A114,'Program Summary'!$C$5:$C$5000,"&lt;&gt;Community Quarterback"))</f>
        <v/>
      </c>
      <c r="J114" s="133" t="str">
        <f>IF($A114="","",SUMIFS('Program Summary'!$I$5:$I$5000,'Program Summary'!$B$5:$B$5000,$A114,'Program Summary'!$C$5:$C$5000,"&lt;&gt;Community Quarterback"))</f>
        <v/>
      </c>
      <c r="K114" s="133" t="str">
        <f t="shared" si="1"/>
        <v/>
      </c>
      <c r="M114" s="134" t="str" cm="1">
        <f t="array" ref="M114">IFERROR(INDEX(_xlfn._xlws.FILTER($A$5:$A$500,$A$5:$A$500&lt;&gt;""),ROWS($M$5:M114)),"")</f>
        <v/>
      </c>
    </row>
    <row r="115" spans="5:13" x14ac:dyDescent="0.3">
      <c r="E115" s="133" t="str">
        <f>IF($A115="","",SUMIFS('Program Summary'!$G$5:$G$5000,'Program Summary'!$B$5:$B$5000,$A115,'Program Summary'!$C$5:$C$5000,"Community Quarterback"))</f>
        <v/>
      </c>
      <c r="F115" s="133" t="str">
        <f>IF($A115="","",SUMIFS('Program Summary'!$H$5:$H$5000,'Program Summary'!$B$5:$B$5000,$A115,'Program Summary'!$C$5:$C$5000,"Community Quarterback"))</f>
        <v/>
      </c>
      <c r="G115" s="133" t="str">
        <f>IF($A115="","",SUMIFS('Program Summary'!$I$5:$I$5000,'Program Summary'!$B$5:$B$5000,$A115,'Program Summary'!$C$5:$C$5000,"Community Quarterback"))</f>
        <v/>
      </c>
      <c r="H115" s="133" t="str">
        <f>IF($A115="","",SUMIFS('Program Summary'!$G$5:$G$5000,'Program Summary'!$B$5:$B$5000,$A115,'Program Summary'!$C$5:$C$5000,"&lt;&gt;Community Quarterback"))</f>
        <v/>
      </c>
      <c r="I115" s="133" t="str">
        <f>IF($A115="","",SUMIFS('Program Summary'!$H$5:$H$5000,'Program Summary'!$B$5:$B$5000,$A115,'Program Summary'!$C$5:$C$5000,"&lt;&gt;Community Quarterback"))</f>
        <v/>
      </c>
      <c r="J115" s="133" t="str">
        <f>IF($A115="","",SUMIFS('Program Summary'!$I$5:$I$5000,'Program Summary'!$B$5:$B$5000,$A115,'Program Summary'!$C$5:$C$5000,"&lt;&gt;Community Quarterback"))</f>
        <v/>
      </c>
      <c r="K115" s="133" t="str">
        <f t="shared" si="1"/>
        <v/>
      </c>
      <c r="M115" s="134" t="str" cm="1">
        <f t="array" ref="M115">IFERROR(INDEX(_xlfn._xlws.FILTER($A$5:$A$500,$A$5:$A$500&lt;&gt;""),ROWS($M$5:M115)),"")</f>
        <v/>
      </c>
    </row>
    <row r="116" spans="5:13" x14ac:dyDescent="0.3">
      <c r="E116" s="133" t="str">
        <f>IF($A116="","",SUMIFS('Program Summary'!$G$5:$G$5000,'Program Summary'!$B$5:$B$5000,$A116,'Program Summary'!$C$5:$C$5000,"Community Quarterback"))</f>
        <v/>
      </c>
      <c r="F116" s="133" t="str">
        <f>IF($A116="","",SUMIFS('Program Summary'!$H$5:$H$5000,'Program Summary'!$B$5:$B$5000,$A116,'Program Summary'!$C$5:$C$5000,"Community Quarterback"))</f>
        <v/>
      </c>
      <c r="G116" s="133" t="str">
        <f>IF($A116="","",SUMIFS('Program Summary'!$I$5:$I$5000,'Program Summary'!$B$5:$B$5000,$A116,'Program Summary'!$C$5:$C$5000,"Community Quarterback"))</f>
        <v/>
      </c>
      <c r="H116" s="133" t="str">
        <f>IF($A116="","",SUMIFS('Program Summary'!$G$5:$G$5000,'Program Summary'!$B$5:$B$5000,$A116,'Program Summary'!$C$5:$C$5000,"&lt;&gt;Community Quarterback"))</f>
        <v/>
      </c>
      <c r="I116" s="133" t="str">
        <f>IF($A116="","",SUMIFS('Program Summary'!$H$5:$H$5000,'Program Summary'!$B$5:$B$5000,$A116,'Program Summary'!$C$5:$C$5000,"&lt;&gt;Community Quarterback"))</f>
        <v/>
      </c>
      <c r="J116" s="133" t="str">
        <f>IF($A116="","",SUMIFS('Program Summary'!$I$5:$I$5000,'Program Summary'!$B$5:$B$5000,$A116,'Program Summary'!$C$5:$C$5000,"&lt;&gt;Community Quarterback"))</f>
        <v/>
      </c>
      <c r="K116" s="133" t="str">
        <f t="shared" si="1"/>
        <v/>
      </c>
      <c r="M116" s="134" t="str" cm="1">
        <f t="array" ref="M116">IFERROR(INDEX(_xlfn._xlws.FILTER($A$5:$A$500,$A$5:$A$500&lt;&gt;""),ROWS($M$5:M116)),"")</f>
        <v/>
      </c>
    </row>
    <row r="117" spans="5:13" x14ac:dyDescent="0.3">
      <c r="E117" s="133" t="str">
        <f>IF($A117="","",SUMIFS('Program Summary'!$G$5:$G$5000,'Program Summary'!$B$5:$B$5000,$A117,'Program Summary'!$C$5:$C$5000,"Community Quarterback"))</f>
        <v/>
      </c>
      <c r="F117" s="133" t="str">
        <f>IF($A117="","",SUMIFS('Program Summary'!$H$5:$H$5000,'Program Summary'!$B$5:$B$5000,$A117,'Program Summary'!$C$5:$C$5000,"Community Quarterback"))</f>
        <v/>
      </c>
      <c r="G117" s="133" t="str">
        <f>IF($A117="","",SUMIFS('Program Summary'!$I$5:$I$5000,'Program Summary'!$B$5:$B$5000,$A117,'Program Summary'!$C$5:$C$5000,"Community Quarterback"))</f>
        <v/>
      </c>
      <c r="H117" s="133" t="str">
        <f>IF($A117="","",SUMIFS('Program Summary'!$G$5:$G$5000,'Program Summary'!$B$5:$B$5000,$A117,'Program Summary'!$C$5:$C$5000,"&lt;&gt;Community Quarterback"))</f>
        <v/>
      </c>
      <c r="I117" s="133" t="str">
        <f>IF($A117="","",SUMIFS('Program Summary'!$H$5:$H$5000,'Program Summary'!$B$5:$B$5000,$A117,'Program Summary'!$C$5:$C$5000,"&lt;&gt;Community Quarterback"))</f>
        <v/>
      </c>
      <c r="J117" s="133" t="str">
        <f>IF($A117="","",SUMIFS('Program Summary'!$I$5:$I$5000,'Program Summary'!$B$5:$B$5000,$A117,'Program Summary'!$C$5:$C$5000,"&lt;&gt;Community Quarterback"))</f>
        <v/>
      </c>
      <c r="K117" s="133" t="str">
        <f t="shared" si="1"/>
        <v/>
      </c>
      <c r="M117" s="134" t="str" cm="1">
        <f t="array" ref="M117">IFERROR(INDEX(_xlfn._xlws.FILTER($A$5:$A$500,$A$5:$A$500&lt;&gt;""),ROWS($M$5:M117)),"")</f>
        <v/>
      </c>
    </row>
    <row r="118" spans="5:13" x14ac:dyDescent="0.3">
      <c r="E118" s="133" t="str">
        <f>IF($A118="","",SUMIFS('Program Summary'!$G$5:$G$5000,'Program Summary'!$B$5:$B$5000,$A118,'Program Summary'!$C$5:$C$5000,"Community Quarterback"))</f>
        <v/>
      </c>
      <c r="F118" s="133" t="str">
        <f>IF($A118="","",SUMIFS('Program Summary'!$H$5:$H$5000,'Program Summary'!$B$5:$B$5000,$A118,'Program Summary'!$C$5:$C$5000,"Community Quarterback"))</f>
        <v/>
      </c>
      <c r="G118" s="133" t="str">
        <f>IF($A118="","",SUMIFS('Program Summary'!$I$5:$I$5000,'Program Summary'!$B$5:$B$5000,$A118,'Program Summary'!$C$5:$C$5000,"Community Quarterback"))</f>
        <v/>
      </c>
      <c r="H118" s="133" t="str">
        <f>IF($A118="","",SUMIFS('Program Summary'!$G$5:$G$5000,'Program Summary'!$B$5:$B$5000,$A118,'Program Summary'!$C$5:$C$5000,"&lt;&gt;Community Quarterback"))</f>
        <v/>
      </c>
      <c r="I118" s="133" t="str">
        <f>IF($A118="","",SUMIFS('Program Summary'!$H$5:$H$5000,'Program Summary'!$B$5:$B$5000,$A118,'Program Summary'!$C$5:$C$5000,"&lt;&gt;Community Quarterback"))</f>
        <v/>
      </c>
      <c r="J118" s="133" t="str">
        <f>IF($A118="","",SUMIFS('Program Summary'!$I$5:$I$5000,'Program Summary'!$B$5:$B$5000,$A118,'Program Summary'!$C$5:$C$5000,"&lt;&gt;Community Quarterback"))</f>
        <v/>
      </c>
      <c r="K118" s="133" t="str">
        <f t="shared" si="1"/>
        <v/>
      </c>
      <c r="M118" s="134" t="str" cm="1">
        <f t="array" ref="M118">IFERROR(INDEX(_xlfn._xlws.FILTER($A$5:$A$500,$A$5:$A$500&lt;&gt;""),ROWS($M$5:M118)),"")</f>
        <v/>
      </c>
    </row>
    <row r="119" spans="5:13" x14ac:dyDescent="0.3">
      <c r="E119" s="133" t="str">
        <f>IF($A119="","",SUMIFS('Program Summary'!$G$5:$G$5000,'Program Summary'!$B$5:$B$5000,$A119,'Program Summary'!$C$5:$C$5000,"Community Quarterback"))</f>
        <v/>
      </c>
      <c r="F119" s="133" t="str">
        <f>IF($A119="","",SUMIFS('Program Summary'!$H$5:$H$5000,'Program Summary'!$B$5:$B$5000,$A119,'Program Summary'!$C$5:$C$5000,"Community Quarterback"))</f>
        <v/>
      </c>
      <c r="G119" s="133" t="str">
        <f>IF($A119="","",SUMIFS('Program Summary'!$I$5:$I$5000,'Program Summary'!$B$5:$B$5000,$A119,'Program Summary'!$C$5:$C$5000,"Community Quarterback"))</f>
        <v/>
      </c>
      <c r="H119" s="133" t="str">
        <f>IF($A119="","",SUMIFS('Program Summary'!$G$5:$G$5000,'Program Summary'!$B$5:$B$5000,$A119,'Program Summary'!$C$5:$C$5000,"&lt;&gt;Community Quarterback"))</f>
        <v/>
      </c>
      <c r="I119" s="133" t="str">
        <f>IF($A119="","",SUMIFS('Program Summary'!$H$5:$H$5000,'Program Summary'!$B$5:$B$5000,$A119,'Program Summary'!$C$5:$C$5000,"&lt;&gt;Community Quarterback"))</f>
        <v/>
      </c>
      <c r="J119" s="133" t="str">
        <f>IF($A119="","",SUMIFS('Program Summary'!$I$5:$I$5000,'Program Summary'!$B$5:$B$5000,$A119,'Program Summary'!$C$5:$C$5000,"&lt;&gt;Community Quarterback"))</f>
        <v/>
      </c>
      <c r="K119" s="133" t="str">
        <f t="shared" si="1"/>
        <v/>
      </c>
      <c r="M119" s="134" t="str" cm="1">
        <f t="array" ref="M119">IFERROR(INDEX(_xlfn._xlws.FILTER($A$5:$A$500,$A$5:$A$500&lt;&gt;""),ROWS($M$5:M119)),"")</f>
        <v/>
      </c>
    </row>
    <row r="120" spans="5:13" x14ac:dyDescent="0.3">
      <c r="E120" s="133" t="str">
        <f>IF($A120="","",SUMIFS('Program Summary'!$G$5:$G$5000,'Program Summary'!$B$5:$B$5000,$A120,'Program Summary'!$C$5:$C$5000,"Community Quarterback"))</f>
        <v/>
      </c>
      <c r="F120" s="133" t="str">
        <f>IF($A120="","",SUMIFS('Program Summary'!$H$5:$H$5000,'Program Summary'!$B$5:$B$5000,$A120,'Program Summary'!$C$5:$C$5000,"Community Quarterback"))</f>
        <v/>
      </c>
      <c r="G120" s="133" t="str">
        <f>IF($A120="","",SUMIFS('Program Summary'!$I$5:$I$5000,'Program Summary'!$B$5:$B$5000,$A120,'Program Summary'!$C$5:$C$5000,"Community Quarterback"))</f>
        <v/>
      </c>
      <c r="H120" s="133" t="str">
        <f>IF($A120="","",SUMIFS('Program Summary'!$G$5:$G$5000,'Program Summary'!$B$5:$B$5000,$A120,'Program Summary'!$C$5:$C$5000,"&lt;&gt;Community Quarterback"))</f>
        <v/>
      </c>
      <c r="I120" s="133" t="str">
        <f>IF($A120="","",SUMIFS('Program Summary'!$H$5:$H$5000,'Program Summary'!$B$5:$B$5000,$A120,'Program Summary'!$C$5:$C$5000,"&lt;&gt;Community Quarterback"))</f>
        <v/>
      </c>
      <c r="J120" s="133" t="str">
        <f>IF($A120="","",SUMIFS('Program Summary'!$I$5:$I$5000,'Program Summary'!$B$5:$B$5000,$A120,'Program Summary'!$C$5:$C$5000,"&lt;&gt;Community Quarterback"))</f>
        <v/>
      </c>
      <c r="K120" s="133" t="str">
        <f t="shared" si="1"/>
        <v/>
      </c>
      <c r="M120" s="134" t="str" cm="1">
        <f t="array" ref="M120">IFERROR(INDEX(_xlfn._xlws.FILTER($A$5:$A$500,$A$5:$A$500&lt;&gt;""),ROWS($M$5:M120)),"")</f>
        <v/>
      </c>
    </row>
    <row r="121" spans="5:13" x14ac:dyDescent="0.3">
      <c r="E121" s="133" t="str">
        <f>IF($A121="","",SUMIFS('Program Summary'!$G$5:$G$5000,'Program Summary'!$B$5:$B$5000,$A121,'Program Summary'!$C$5:$C$5000,"Community Quarterback"))</f>
        <v/>
      </c>
      <c r="F121" s="133" t="str">
        <f>IF($A121="","",SUMIFS('Program Summary'!$H$5:$H$5000,'Program Summary'!$B$5:$B$5000,$A121,'Program Summary'!$C$5:$C$5000,"Community Quarterback"))</f>
        <v/>
      </c>
      <c r="G121" s="133" t="str">
        <f>IF($A121="","",SUMIFS('Program Summary'!$I$5:$I$5000,'Program Summary'!$B$5:$B$5000,$A121,'Program Summary'!$C$5:$C$5000,"Community Quarterback"))</f>
        <v/>
      </c>
      <c r="H121" s="133" t="str">
        <f>IF($A121="","",SUMIFS('Program Summary'!$G$5:$G$5000,'Program Summary'!$B$5:$B$5000,$A121,'Program Summary'!$C$5:$C$5000,"&lt;&gt;Community Quarterback"))</f>
        <v/>
      </c>
      <c r="I121" s="133" t="str">
        <f>IF($A121="","",SUMIFS('Program Summary'!$H$5:$H$5000,'Program Summary'!$B$5:$B$5000,$A121,'Program Summary'!$C$5:$C$5000,"&lt;&gt;Community Quarterback"))</f>
        <v/>
      </c>
      <c r="J121" s="133" t="str">
        <f>IF($A121="","",SUMIFS('Program Summary'!$I$5:$I$5000,'Program Summary'!$B$5:$B$5000,$A121,'Program Summary'!$C$5:$C$5000,"&lt;&gt;Community Quarterback"))</f>
        <v/>
      </c>
      <c r="K121" s="133" t="str">
        <f t="shared" si="1"/>
        <v/>
      </c>
      <c r="M121" s="134" t="str" cm="1">
        <f t="array" ref="M121">IFERROR(INDEX(_xlfn._xlws.FILTER($A$5:$A$500,$A$5:$A$500&lt;&gt;""),ROWS($M$5:M121)),"")</f>
        <v/>
      </c>
    </row>
    <row r="122" spans="5:13" x14ac:dyDescent="0.3">
      <c r="E122" s="133" t="str">
        <f>IF($A122="","",SUMIFS('Program Summary'!$G$5:$G$5000,'Program Summary'!$B$5:$B$5000,$A122,'Program Summary'!$C$5:$C$5000,"Community Quarterback"))</f>
        <v/>
      </c>
      <c r="F122" s="133" t="str">
        <f>IF($A122="","",SUMIFS('Program Summary'!$H$5:$H$5000,'Program Summary'!$B$5:$B$5000,$A122,'Program Summary'!$C$5:$C$5000,"Community Quarterback"))</f>
        <v/>
      </c>
      <c r="G122" s="133" t="str">
        <f>IF($A122="","",SUMIFS('Program Summary'!$I$5:$I$5000,'Program Summary'!$B$5:$B$5000,$A122,'Program Summary'!$C$5:$C$5000,"Community Quarterback"))</f>
        <v/>
      </c>
      <c r="H122" s="133" t="str">
        <f>IF($A122="","",SUMIFS('Program Summary'!$G$5:$G$5000,'Program Summary'!$B$5:$B$5000,$A122,'Program Summary'!$C$5:$C$5000,"&lt;&gt;Community Quarterback"))</f>
        <v/>
      </c>
      <c r="I122" s="133" t="str">
        <f>IF($A122="","",SUMIFS('Program Summary'!$H$5:$H$5000,'Program Summary'!$B$5:$B$5000,$A122,'Program Summary'!$C$5:$C$5000,"&lt;&gt;Community Quarterback"))</f>
        <v/>
      </c>
      <c r="J122" s="133" t="str">
        <f>IF($A122="","",SUMIFS('Program Summary'!$I$5:$I$5000,'Program Summary'!$B$5:$B$5000,$A122,'Program Summary'!$C$5:$C$5000,"&lt;&gt;Community Quarterback"))</f>
        <v/>
      </c>
      <c r="K122" s="133" t="str">
        <f t="shared" si="1"/>
        <v/>
      </c>
      <c r="M122" s="134" t="str" cm="1">
        <f t="array" ref="M122">IFERROR(INDEX(_xlfn._xlws.FILTER($A$5:$A$500,$A$5:$A$500&lt;&gt;""),ROWS($M$5:M122)),"")</f>
        <v/>
      </c>
    </row>
    <row r="123" spans="5:13" x14ac:dyDescent="0.3">
      <c r="E123" s="133" t="str">
        <f>IF($A123="","",SUMIFS('Program Summary'!$G$5:$G$5000,'Program Summary'!$B$5:$B$5000,$A123,'Program Summary'!$C$5:$C$5000,"Community Quarterback"))</f>
        <v/>
      </c>
      <c r="F123" s="133" t="str">
        <f>IF($A123="","",SUMIFS('Program Summary'!$H$5:$H$5000,'Program Summary'!$B$5:$B$5000,$A123,'Program Summary'!$C$5:$C$5000,"Community Quarterback"))</f>
        <v/>
      </c>
      <c r="G123" s="133" t="str">
        <f>IF($A123="","",SUMIFS('Program Summary'!$I$5:$I$5000,'Program Summary'!$B$5:$B$5000,$A123,'Program Summary'!$C$5:$C$5000,"Community Quarterback"))</f>
        <v/>
      </c>
      <c r="H123" s="133" t="str">
        <f>IF($A123="","",SUMIFS('Program Summary'!$G$5:$G$5000,'Program Summary'!$B$5:$B$5000,$A123,'Program Summary'!$C$5:$C$5000,"&lt;&gt;Community Quarterback"))</f>
        <v/>
      </c>
      <c r="I123" s="133" t="str">
        <f>IF($A123="","",SUMIFS('Program Summary'!$H$5:$H$5000,'Program Summary'!$B$5:$B$5000,$A123,'Program Summary'!$C$5:$C$5000,"&lt;&gt;Community Quarterback"))</f>
        <v/>
      </c>
      <c r="J123" s="133" t="str">
        <f>IF($A123="","",SUMIFS('Program Summary'!$I$5:$I$5000,'Program Summary'!$B$5:$B$5000,$A123,'Program Summary'!$C$5:$C$5000,"&lt;&gt;Community Quarterback"))</f>
        <v/>
      </c>
      <c r="K123" s="133" t="str">
        <f t="shared" si="1"/>
        <v/>
      </c>
      <c r="M123" s="134" t="str" cm="1">
        <f t="array" ref="M123">IFERROR(INDEX(_xlfn._xlws.FILTER($A$5:$A$500,$A$5:$A$500&lt;&gt;""),ROWS($M$5:M123)),"")</f>
        <v/>
      </c>
    </row>
    <row r="124" spans="5:13" x14ac:dyDescent="0.3">
      <c r="E124" s="133" t="str">
        <f>IF($A124="","",SUMIFS('Program Summary'!$G$5:$G$5000,'Program Summary'!$B$5:$B$5000,$A124,'Program Summary'!$C$5:$C$5000,"Community Quarterback"))</f>
        <v/>
      </c>
      <c r="F124" s="133" t="str">
        <f>IF($A124="","",SUMIFS('Program Summary'!$H$5:$H$5000,'Program Summary'!$B$5:$B$5000,$A124,'Program Summary'!$C$5:$C$5000,"Community Quarterback"))</f>
        <v/>
      </c>
      <c r="G124" s="133" t="str">
        <f>IF($A124="","",SUMIFS('Program Summary'!$I$5:$I$5000,'Program Summary'!$B$5:$B$5000,$A124,'Program Summary'!$C$5:$C$5000,"Community Quarterback"))</f>
        <v/>
      </c>
      <c r="H124" s="133" t="str">
        <f>IF($A124="","",SUMIFS('Program Summary'!$G$5:$G$5000,'Program Summary'!$B$5:$B$5000,$A124,'Program Summary'!$C$5:$C$5000,"&lt;&gt;Community Quarterback"))</f>
        <v/>
      </c>
      <c r="I124" s="133" t="str">
        <f>IF($A124="","",SUMIFS('Program Summary'!$H$5:$H$5000,'Program Summary'!$B$5:$B$5000,$A124,'Program Summary'!$C$5:$C$5000,"&lt;&gt;Community Quarterback"))</f>
        <v/>
      </c>
      <c r="J124" s="133" t="str">
        <f>IF($A124="","",SUMIFS('Program Summary'!$I$5:$I$5000,'Program Summary'!$B$5:$B$5000,$A124,'Program Summary'!$C$5:$C$5000,"&lt;&gt;Community Quarterback"))</f>
        <v/>
      </c>
      <c r="K124" s="133" t="str">
        <f t="shared" si="1"/>
        <v/>
      </c>
      <c r="M124" s="134" t="str" cm="1">
        <f t="array" ref="M124">IFERROR(INDEX(_xlfn._xlws.FILTER($A$5:$A$500,$A$5:$A$500&lt;&gt;""),ROWS($M$5:M124)),"")</f>
        <v/>
      </c>
    </row>
    <row r="125" spans="5:13" x14ac:dyDescent="0.3">
      <c r="E125" s="133" t="str">
        <f>IF($A125="","",SUMIFS('Program Summary'!$G$5:$G$5000,'Program Summary'!$B$5:$B$5000,$A125,'Program Summary'!$C$5:$C$5000,"Community Quarterback"))</f>
        <v/>
      </c>
      <c r="F125" s="133" t="str">
        <f>IF($A125="","",SUMIFS('Program Summary'!$H$5:$H$5000,'Program Summary'!$B$5:$B$5000,$A125,'Program Summary'!$C$5:$C$5000,"Community Quarterback"))</f>
        <v/>
      </c>
      <c r="G125" s="133" t="str">
        <f>IF($A125="","",SUMIFS('Program Summary'!$I$5:$I$5000,'Program Summary'!$B$5:$B$5000,$A125,'Program Summary'!$C$5:$C$5000,"Community Quarterback"))</f>
        <v/>
      </c>
      <c r="H125" s="133" t="str">
        <f>IF($A125="","",SUMIFS('Program Summary'!$G$5:$G$5000,'Program Summary'!$B$5:$B$5000,$A125,'Program Summary'!$C$5:$C$5000,"&lt;&gt;Community Quarterback"))</f>
        <v/>
      </c>
      <c r="I125" s="133" t="str">
        <f>IF($A125="","",SUMIFS('Program Summary'!$H$5:$H$5000,'Program Summary'!$B$5:$B$5000,$A125,'Program Summary'!$C$5:$C$5000,"&lt;&gt;Community Quarterback"))</f>
        <v/>
      </c>
      <c r="J125" s="133" t="str">
        <f>IF($A125="","",SUMIFS('Program Summary'!$I$5:$I$5000,'Program Summary'!$B$5:$B$5000,$A125,'Program Summary'!$C$5:$C$5000,"&lt;&gt;Community Quarterback"))</f>
        <v/>
      </c>
      <c r="K125" s="133" t="str">
        <f t="shared" si="1"/>
        <v/>
      </c>
      <c r="M125" s="134" t="str" cm="1">
        <f t="array" ref="M125">IFERROR(INDEX(_xlfn._xlws.FILTER($A$5:$A$500,$A$5:$A$500&lt;&gt;""),ROWS($M$5:M125)),"")</f>
        <v/>
      </c>
    </row>
    <row r="126" spans="5:13" x14ac:dyDescent="0.3">
      <c r="E126" s="133" t="str">
        <f>IF($A126="","",SUMIFS('Program Summary'!$G$5:$G$5000,'Program Summary'!$B$5:$B$5000,$A126,'Program Summary'!$C$5:$C$5000,"Community Quarterback"))</f>
        <v/>
      </c>
      <c r="F126" s="133" t="str">
        <f>IF($A126="","",SUMIFS('Program Summary'!$H$5:$H$5000,'Program Summary'!$B$5:$B$5000,$A126,'Program Summary'!$C$5:$C$5000,"Community Quarterback"))</f>
        <v/>
      </c>
      <c r="G126" s="133" t="str">
        <f>IF($A126="","",SUMIFS('Program Summary'!$I$5:$I$5000,'Program Summary'!$B$5:$B$5000,$A126,'Program Summary'!$C$5:$C$5000,"Community Quarterback"))</f>
        <v/>
      </c>
      <c r="H126" s="133" t="str">
        <f>IF($A126="","",SUMIFS('Program Summary'!$G$5:$G$5000,'Program Summary'!$B$5:$B$5000,$A126,'Program Summary'!$C$5:$C$5000,"&lt;&gt;Community Quarterback"))</f>
        <v/>
      </c>
      <c r="I126" s="133" t="str">
        <f>IF($A126="","",SUMIFS('Program Summary'!$H$5:$H$5000,'Program Summary'!$B$5:$B$5000,$A126,'Program Summary'!$C$5:$C$5000,"&lt;&gt;Community Quarterback"))</f>
        <v/>
      </c>
      <c r="J126" s="133" t="str">
        <f>IF($A126="","",SUMIFS('Program Summary'!$I$5:$I$5000,'Program Summary'!$B$5:$B$5000,$A126,'Program Summary'!$C$5:$C$5000,"&lt;&gt;Community Quarterback"))</f>
        <v/>
      </c>
      <c r="K126" s="133" t="str">
        <f t="shared" si="1"/>
        <v/>
      </c>
      <c r="M126" s="134" t="str" cm="1">
        <f t="array" ref="M126">IFERROR(INDEX(_xlfn._xlws.FILTER($A$5:$A$500,$A$5:$A$500&lt;&gt;""),ROWS($M$5:M126)),"")</f>
        <v/>
      </c>
    </row>
    <row r="127" spans="5:13" x14ac:dyDescent="0.3">
      <c r="E127" s="133" t="str">
        <f>IF($A127="","",SUMIFS('Program Summary'!$G$5:$G$5000,'Program Summary'!$B$5:$B$5000,$A127,'Program Summary'!$C$5:$C$5000,"Community Quarterback"))</f>
        <v/>
      </c>
      <c r="F127" s="133" t="str">
        <f>IF($A127="","",SUMIFS('Program Summary'!$H$5:$H$5000,'Program Summary'!$B$5:$B$5000,$A127,'Program Summary'!$C$5:$C$5000,"Community Quarterback"))</f>
        <v/>
      </c>
      <c r="G127" s="133" t="str">
        <f>IF($A127="","",SUMIFS('Program Summary'!$I$5:$I$5000,'Program Summary'!$B$5:$B$5000,$A127,'Program Summary'!$C$5:$C$5000,"Community Quarterback"))</f>
        <v/>
      </c>
      <c r="H127" s="133" t="str">
        <f>IF($A127="","",SUMIFS('Program Summary'!$G$5:$G$5000,'Program Summary'!$B$5:$B$5000,$A127,'Program Summary'!$C$5:$C$5000,"&lt;&gt;Community Quarterback"))</f>
        <v/>
      </c>
      <c r="I127" s="133" t="str">
        <f>IF($A127="","",SUMIFS('Program Summary'!$H$5:$H$5000,'Program Summary'!$B$5:$B$5000,$A127,'Program Summary'!$C$5:$C$5000,"&lt;&gt;Community Quarterback"))</f>
        <v/>
      </c>
      <c r="J127" s="133" t="str">
        <f>IF($A127="","",SUMIFS('Program Summary'!$I$5:$I$5000,'Program Summary'!$B$5:$B$5000,$A127,'Program Summary'!$C$5:$C$5000,"&lt;&gt;Community Quarterback"))</f>
        <v/>
      </c>
      <c r="K127" s="133" t="str">
        <f t="shared" si="1"/>
        <v/>
      </c>
      <c r="M127" s="134" t="str" cm="1">
        <f t="array" ref="M127">IFERROR(INDEX(_xlfn._xlws.FILTER($A$5:$A$500,$A$5:$A$500&lt;&gt;""),ROWS($M$5:M127)),"")</f>
        <v/>
      </c>
    </row>
    <row r="128" spans="5:13" x14ac:dyDescent="0.3">
      <c r="E128" s="133" t="str">
        <f>IF($A128="","",SUMIFS('Program Summary'!$G$5:$G$5000,'Program Summary'!$B$5:$B$5000,$A128,'Program Summary'!$C$5:$C$5000,"Community Quarterback"))</f>
        <v/>
      </c>
      <c r="F128" s="133" t="str">
        <f>IF($A128="","",SUMIFS('Program Summary'!$H$5:$H$5000,'Program Summary'!$B$5:$B$5000,$A128,'Program Summary'!$C$5:$C$5000,"Community Quarterback"))</f>
        <v/>
      </c>
      <c r="G128" s="133" t="str">
        <f>IF($A128="","",SUMIFS('Program Summary'!$I$5:$I$5000,'Program Summary'!$B$5:$B$5000,$A128,'Program Summary'!$C$5:$C$5000,"Community Quarterback"))</f>
        <v/>
      </c>
      <c r="H128" s="133" t="str">
        <f>IF($A128="","",SUMIFS('Program Summary'!$G$5:$G$5000,'Program Summary'!$B$5:$B$5000,$A128,'Program Summary'!$C$5:$C$5000,"&lt;&gt;Community Quarterback"))</f>
        <v/>
      </c>
      <c r="I128" s="133" t="str">
        <f>IF($A128="","",SUMIFS('Program Summary'!$H$5:$H$5000,'Program Summary'!$B$5:$B$5000,$A128,'Program Summary'!$C$5:$C$5000,"&lt;&gt;Community Quarterback"))</f>
        <v/>
      </c>
      <c r="J128" s="133" t="str">
        <f>IF($A128="","",SUMIFS('Program Summary'!$I$5:$I$5000,'Program Summary'!$B$5:$B$5000,$A128,'Program Summary'!$C$5:$C$5000,"&lt;&gt;Community Quarterback"))</f>
        <v/>
      </c>
      <c r="K128" s="133" t="str">
        <f t="shared" si="1"/>
        <v/>
      </c>
      <c r="M128" s="134" t="str" cm="1">
        <f t="array" ref="M128">IFERROR(INDEX(_xlfn._xlws.FILTER($A$5:$A$500,$A$5:$A$500&lt;&gt;""),ROWS($M$5:M128)),"")</f>
        <v/>
      </c>
    </row>
    <row r="129" spans="5:13" x14ac:dyDescent="0.3">
      <c r="E129" s="133" t="str">
        <f>IF($A129="","",SUMIFS('Program Summary'!$G$5:$G$5000,'Program Summary'!$B$5:$B$5000,$A129,'Program Summary'!$C$5:$C$5000,"Community Quarterback"))</f>
        <v/>
      </c>
      <c r="F129" s="133" t="str">
        <f>IF($A129="","",SUMIFS('Program Summary'!$H$5:$H$5000,'Program Summary'!$B$5:$B$5000,$A129,'Program Summary'!$C$5:$C$5000,"Community Quarterback"))</f>
        <v/>
      </c>
      <c r="G129" s="133" t="str">
        <f>IF($A129="","",SUMIFS('Program Summary'!$I$5:$I$5000,'Program Summary'!$B$5:$B$5000,$A129,'Program Summary'!$C$5:$C$5000,"Community Quarterback"))</f>
        <v/>
      </c>
      <c r="H129" s="133" t="str">
        <f>IF($A129="","",SUMIFS('Program Summary'!$G$5:$G$5000,'Program Summary'!$B$5:$B$5000,$A129,'Program Summary'!$C$5:$C$5000,"&lt;&gt;Community Quarterback"))</f>
        <v/>
      </c>
      <c r="I129" s="133" t="str">
        <f>IF($A129="","",SUMIFS('Program Summary'!$H$5:$H$5000,'Program Summary'!$B$5:$B$5000,$A129,'Program Summary'!$C$5:$C$5000,"&lt;&gt;Community Quarterback"))</f>
        <v/>
      </c>
      <c r="J129" s="133" t="str">
        <f>IF($A129="","",SUMIFS('Program Summary'!$I$5:$I$5000,'Program Summary'!$B$5:$B$5000,$A129,'Program Summary'!$C$5:$C$5000,"&lt;&gt;Community Quarterback"))</f>
        <v/>
      </c>
      <c r="K129" s="133" t="str">
        <f t="shared" si="1"/>
        <v/>
      </c>
      <c r="M129" s="134" t="str" cm="1">
        <f t="array" ref="M129">IFERROR(INDEX(_xlfn._xlws.FILTER($A$5:$A$500,$A$5:$A$500&lt;&gt;""),ROWS($M$5:M129)),"")</f>
        <v/>
      </c>
    </row>
    <row r="130" spans="5:13" x14ac:dyDescent="0.3">
      <c r="E130" s="133" t="str">
        <f>IF($A130="","",SUMIFS('Program Summary'!$G$5:$G$5000,'Program Summary'!$B$5:$B$5000,$A130,'Program Summary'!$C$5:$C$5000,"Community Quarterback"))</f>
        <v/>
      </c>
      <c r="F130" s="133" t="str">
        <f>IF($A130="","",SUMIFS('Program Summary'!$H$5:$H$5000,'Program Summary'!$B$5:$B$5000,$A130,'Program Summary'!$C$5:$C$5000,"Community Quarterback"))</f>
        <v/>
      </c>
      <c r="G130" s="133" t="str">
        <f>IF($A130="","",SUMIFS('Program Summary'!$I$5:$I$5000,'Program Summary'!$B$5:$B$5000,$A130,'Program Summary'!$C$5:$C$5000,"Community Quarterback"))</f>
        <v/>
      </c>
      <c r="H130" s="133" t="str">
        <f>IF($A130="","",SUMIFS('Program Summary'!$G$5:$G$5000,'Program Summary'!$B$5:$B$5000,$A130,'Program Summary'!$C$5:$C$5000,"&lt;&gt;Community Quarterback"))</f>
        <v/>
      </c>
      <c r="I130" s="133" t="str">
        <f>IF($A130="","",SUMIFS('Program Summary'!$H$5:$H$5000,'Program Summary'!$B$5:$B$5000,$A130,'Program Summary'!$C$5:$C$5000,"&lt;&gt;Community Quarterback"))</f>
        <v/>
      </c>
      <c r="J130" s="133" t="str">
        <f>IF($A130="","",SUMIFS('Program Summary'!$I$5:$I$5000,'Program Summary'!$B$5:$B$5000,$A130,'Program Summary'!$C$5:$C$5000,"&lt;&gt;Community Quarterback"))</f>
        <v/>
      </c>
      <c r="K130" s="133" t="str">
        <f t="shared" si="1"/>
        <v/>
      </c>
      <c r="M130" s="134" t="str" cm="1">
        <f t="array" ref="M130">IFERROR(INDEX(_xlfn._xlws.FILTER($A$5:$A$500,$A$5:$A$500&lt;&gt;""),ROWS($M$5:M130)),"")</f>
        <v/>
      </c>
    </row>
    <row r="131" spans="5:13" x14ac:dyDescent="0.3">
      <c r="E131" s="133" t="str">
        <f>IF($A131="","",SUMIFS('Program Summary'!$G$5:$G$5000,'Program Summary'!$B$5:$B$5000,$A131,'Program Summary'!$C$5:$C$5000,"Community Quarterback"))</f>
        <v/>
      </c>
      <c r="F131" s="133" t="str">
        <f>IF($A131="","",SUMIFS('Program Summary'!$H$5:$H$5000,'Program Summary'!$B$5:$B$5000,$A131,'Program Summary'!$C$5:$C$5000,"Community Quarterback"))</f>
        <v/>
      </c>
      <c r="G131" s="133" t="str">
        <f>IF($A131="","",SUMIFS('Program Summary'!$I$5:$I$5000,'Program Summary'!$B$5:$B$5000,$A131,'Program Summary'!$C$5:$C$5000,"Community Quarterback"))</f>
        <v/>
      </c>
      <c r="H131" s="133" t="str">
        <f>IF($A131="","",SUMIFS('Program Summary'!$G$5:$G$5000,'Program Summary'!$B$5:$B$5000,$A131,'Program Summary'!$C$5:$C$5000,"&lt;&gt;Community Quarterback"))</f>
        <v/>
      </c>
      <c r="I131" s="133" t="str">
        <f>IF($A131="","",SUMIFS('Program Summary'!$H$5:$H$5000,'Program Summary'!$B$5:$B$5000,$A131,'Program Summary'!$C$5:$C$5000,"&lt;&gt;Community Quarterback"))</f>
        <v/>
      </c>
      <c r="J131" s="133" t="str">
        <f>IF($A131="","",SUMIFS('Program Summary'!$I$5:$I$5000,'Program Summary'!$B$5:$B$5000,$A131,'Program Summary'!$C$5:$C$5000,"&lt;&gt;Community Quarterback"))</f>
        <v/>
      </c>
      <c r="K131" s="133" t="str">
        <f t="shared" si="1"/>
        <v/>
      </c>
      <c r="M131" s="134" t="str" cm="1">
        <f t="array" ref="M131">IFERROR(INDEX(_xlfn._xlws.FILTER($A$5:$A$500,$A$5:$A$500&lt;&gt;""),ROWS($M$5:M131)),"")</f>
        <v/>
      </c>
    </row>
    <row r="132" spans="5:13" x14ac:dyDescent="0.3">
      <c r="E132" s="133" t="str">
        <f>IF($A132="","",SUMIFS('Program Summary'!$G$5:$G$5000,'Program Summary'!$B$5:$B$5000,$A132,'Program Summary'!$C$5:$C$5000,"Community Quarterback"))</f>
        <v/>
      </c>
      <c r="F132" s="133" t="str">
        <f>IF($A132="","",SUMIFS('Program Summary'!$H$5:$H$5000,'Program Summary'!$B$5:$B$5000,$A132,'Program Summary'!$C$5:$C$5000,"Community Quarterback"))</f>
        <v/>
      </c>
      <c r="G132" s="133" t="str">
        <f>IF($A132="","",SUMIFS('Program Summary'!$I$5:$I$5000,'Program Summary'!$B$5:$B$5000,$A132,'Program Summary'!$C$5:$C$5000,"Community Quarterback"))</f>
        <v/>
      </c>
      <c r="H132" s="133" t="str">
        <f>IF($A132="","",SUMIFS('Program Summary'!$G$5:$G$5000,'Program Summary'!$B$5:$B$5000,$A132,'Program Summary'!$C$5:$C$5000,"&lt;&gt;Community Quarterback"))</f>
        <v/>
      </c>
      <c r="I132" s="133" t="str">
        <f>IF($A132="","",SUMIFS('Program Summary'!$H$5:$H$5000,'Program Summary'!$B$5:$B$5000,$A132,'Program Summary'!$C$5:$C$5000,"&lt;&gt;Community Quarterback"))</f>
        <v/>
      </c>
      <c r="J132" s="133" t="str">
        <f>IF($A132="","",SUMIFS('Program Summary'!$I$5:$I$5000,'Program Summary'!$B$5:$B$5000,$A132,'Program Summary'!$C$5:$C$5000,"&lt;&gt;Community Quarterback"))</f>
        <v/>
      </c>
      <c r="K132" s="133" t="str">
        <f t="shared" si="1"/>
        <v/>
      </c>
      <c r="M132" s="134" t="str" cm="1">
        <f t="array" ref="M132">IFERROR(INDEX(_xlfn._xlws.FILTER($A$5:$A$500,$A$5:$A$500&lt;&gt;""),ROWS($M$5:M132)),"")</f>
        <v/>
      </c>
    </row>
    <row r="133" spans="5:13" x14ac:dyDescent="0.3">
      <c r="E133" s="133" t="str">
        <f>IF($A133="","",SUMIFS('Program Summary'!$G$5:$G$5000,'Program Summary'!$B$5:$B$5000,$A133,'Program Summary'!$C$5:$C$5000,"Community Quarterback"))</f>
        <v/>
      </c>
      <c r="F133" s="133" t="str">
        <f>IF($A133="","",SUMIFS('Program Summary'!$H$5:$H$5000,'Program Summary'!$B$5:$B$5000,$A133,'Program Summary'!$C$5:$C$5000,"Community Quarterback"))</f>
        <v/>
      </c>
      <c r="G133" s="133" t="str">
        <f>IF($A133="","",SUMIFS('Program Summary'!$I$5:$I$5000,'Program Summary'!$B$5:$B$5000,$A133,'Program Summary'!$C$5:$C$5000,"Community Quarterback"))</f>
        <v/>
      </c>
      <c r="H133" s="133" t="str">
        <f>IF($A133="","",SUMIFS('Program Summary'!$G$5:$G$5000,'Program Summary'!$B$5:$B$5000,$A133,'Program Summary'!$C$5:$C$5000,"&lt;&gt;Community Quarterback"))</f>
        <v/>
      </c>
      <c r="I133" s="133" t="str">
        <f>IF($A133="","",SUMIFS('Program Summary'!$H$5:$H$5000,'Program Summary'!$B$5:$B$5000,$A133,'Program Summary'!$C$5:$C$5000,"&lt;&gt;Community Quarterback"))</f>
        <v/>
      </c>
      <c r="J133" s="133" t="str">
        <f>IF($A133="","",SUMIFS('Program Summary'!$I$5:$I$5000,'Program Summary'!$B$5:$B$5000,$A133,'Program Summary'!$C$5:$C$5000,"&lt;&gt;Community Quarterback"))</f>
        <v/>
      </c>
      <c r="K133" s="133" t="str">
        <f t="shared" si="1"/>
        <v/>
      </c>
      <c r="M133" s="134" t="str" cm="1">
        <f t="array" ref="M133">IFERROR(INDEX(_xlfn._xlws.FILTER($A$5:$A$500,$A$5:$A$500&lt;&gt;""),ROWS($M$5:M133)),"")</f>
        <v/>
      </c>
    </row>
    <row r="134" spans="5:13" x14ac:dyDescent="0.3">
      <c r="E134" s="133" t="str">
        <f>IF($A134="","",SUMIFS('Program Summary'!$G$5:$G$5000,'Program Summary'!$B$5:$B$5000,$A134,'Program Summary'!$C$5:$C$5000,"Community Quarterback"))</f>
        <v/>
      </c>
      <c r="F134" s="133" t="str">
        <f>IF($A134="","",SUMIFS('Program Summary'!$H$5:$H$5000,'Program Summary'!$B$5:$B$5000,$A134,'Program Summary'!$C$5:$C$5000,"Community Quarterback"))</f>
        <v/>
      </c>
      <c r="G134" s="133" t="str">
        <f>IF($A134="","",SUMIFS('Program Summary'!$I$5:$I$5000,'Program Summary'!$B$5:$B$5000,$A134,'Program Summary'!$C$5:$C$5000,"Community Quarterback"))</f>
        <v/>
      </c>
      <c r="H134" s="133" t="str">
        <f>IF($A134="","",SUMIFS('Program Summary'!$G$5:$G$5000,'Program Summary'!$B$5:$B$5000,$A134,'Program Summary'!$C$5:$C$5000,"&lt;&gt;Community Quarterback"))</f>
        <v/>
      </c>
      <c r="I134" s="133" t="str">
        <f>IF($A134="","",SUMIFS('Program Summary'!$H$5:$H$5000,'Program Summary'!$B$5:$B$5000,$A134,'Program Summary'!$C$5:$C$5000,"&lt;&gt;Community Quarterback"))</f>
        <v/>
      </c>
      <c r="J134" s="133" t="str">
        <f>IF($A134="","",SUMIFS('Program Summary'!$I$5:$I$5000,'Program Summary'!$B$5:$B$5000,$A134,'Program Summary'!$C$5:$C$5000,"&lt;&gt;Community Quarterback"))</f>
        <v/>
      </c>
      <c r="K134" s="133" t="str">
        <f t="shared" ref="K134:K197" si="2">IF($A134="","",SUM(E134:J134))</f>
        <v/>
      </c>
      <c r="M134" s="134" t="str" cm="1">
        <f t="array" ref="M134">IFERROR(INDEX(_xlfn._xlws.FILTER($A$5:$A$500,$A$5:$A$500&lt;&gt;""),ROWS($M$5:M134)),"")</f>
        <v/>
      </c>
    </row>
    <row r="135" spans="5:13" x14ac:dyDescent="0.3">
      <c r="E135" s="133" t="str">
        <f>IF($A135="","",SUMIFS('Program Summary'!$G$5:$G$5000,'Program Summary'!$B$5:$B$5000,$A135,'Program Summary'!$C$5:$C$5000,"Community Quarterback"))</f>
        <v/>
      </c>
      <c r="F135" s="133" t="str">
        <f>IF($A135="","",SUMIFS('Program Summary'!$H$5:$H$5000,'Program Summary'!$B$5:$B$5000,$A135,'Program Summary'!$C$5:$C$5000,"Community Quarterback"))</f>
        <v/>
      </c>
      <c r="G135" s="133" t="str">
        <f>IF($A135="","",SUMIFS('Program Summary'!$I$5:$I$5000,'Program Summary'!$B$5:$B$5000,$A135,'Program Summary'!$C$5:$C$5000,"Community Quarterback"))</f>
        <v/>
      </c>
      <c r="H135" s="133" t="str">
        <f>IF($A135="","",SUMIFS('Program Summary'!$G$5:$G$5000,'Program Summary'!$B$5:$B$5000,$A135,'Program Summary'!$C$5:$C$5000,"&lt;&gt;Community Quarterback"))</f>
        <v/>
      </c>
      <c r="I135" s="133" t="str">
        <f>IF($A135="","",SUMIFS('Program Summary'!$H$5:$H$5000,'Program Summary'!$B$5:$B$5000,$A135,'Program Summary'!$C$5:$C$5000,"&lt;&gt;Community Quarterback"))</f>
        <v/>
      </c>
      <c r="J135" s="133" t="str">
        <f>IF($A135="","",SUMIFS('Program Summary'!$I$5:$I$5000,'Program Summary'!$B$5:$B$5000,$A135,'Program Summary'!$C$5:$C$5000,"&lt;&gt;Community Quarterback"))</f>
        <v/>
      </c>
      <c r="K135" s="133" t="str">
        <f t="shared" si="2"/>
        <v/>
      </c>
      <c r="M135" s="134" t="str" cm="1">
        <f t="array" ref="M135">IFERROR(INDEX(_xlfn._xlws.FILTER($A$5:$A$500,$A$5:$A$500&lt;&gt;""),ROWS($M$5:M135)),"")</f>
        <v/>
      </c>
    </row>
    <row r="136" spans="5:13" x14ac:dyDescent="0.3">
      <c r="E136" s="133" t="str">
        <f>IF($A136="","",SUMIFS('Program Summary'!$G$5:$G$5000,'Program Summary'!$B$5:$B$5000,$A136,'Program Summary'!$C$5:$C$5000,"Community Quarterback"))</f>
        <v/>
      </c>
      <c r="F136" s="133" t="str">
        <f>IF($A136="","",SUMIFS('Program Summary'!$H$5:$H$5000,'Program Summary'!$B$5:$B$5000,$A136,'Program Summary'!$C$5:$C$5000,"Community Quarterback"))</f>
        <v/>
      </c>
      <c r="G136" s="133" t="str">
        <f>IF($A136="","",SUMIFS('Program Summary'!$I$5:$I$5000,'Program Summary'!$B$5:$B$5000,$A136,'Program Summary'!$C$5:$C$5000,"Community Quarterback"))</f>
        <v/>
      </c>
      <c r="H136" s="133" t="str">
        <f>IF($A136="","",SUMIFS('Program Summary'!$G$5:$G$5000,'Program Summary'!$B$5:$B$5000,$A136,'Program Summary'!$C$5:$C$5000,"&lt;&gt;Community Quarterback"))</f>
        <v/>
      </c>
      <c r="I136" s="133" t="str">
        <f>IF($A136="","",SUMIFS('Program Summary'!$H$5:$H$5000,'Program Summary'!$B$5:$B$5000,$A136,'Program Summary'!$C$5:$C$5000,"&lt;&gt;Community Quarterback"))</f>
        <v/>
      </c>
      <c r="J136" s="133" t="str">
        <f>IF($A136="","",SUMIFS('Program Summary'!$I$5:$I$5000,'Program Summary'!$B$5:$B$5000,$A136,'Program Summary'!$C$5:$C$5000,"&lt;&gt;Community Quarterback"))</f>
        <v/>
      </c>
      <c r="K136" s="133" t="str">
        <f t="shared" si="2"/>
        <v/>
      </c>
      <c r="M136" s="134" t="str" cm="1">
        <f t="array" ref="M136">IFERROR(INDEX(_xlfn._xlws.FILTER($A$5:$A$500,$A$5:$A$500&lt;&gt;""),ROWS($M$5:M136)),"")</f>
        <v/>
      </c>
    </row>
    <row r="137" spans="5:13" x14ac:dyDescent="0.3">
      <c r="E137" s="133" t="str">
        <f>IF($A137="","",SUMIFS('Program Summary'!$G$5:$G$5000,'Program Summary'!$B$5:$B$5000,$A137,'Program Summary'!$C$5:$C$5000,"Community Quarterback"))</f>
        <v/>
      </c>
      <c r="F137" s="133" t="str">
        <f>IF($A137="","",SUMIFS('Program Summary'!$H$5:$H$5000,'Program Summary'!$B$5:$B$5000,$A137,'Program Summary'!$C$5:$C$5000,"Community Quarterback"))</f>
        <v/>
      </c>
      <c r="G137" s="133" t="str">
        <f>IF($A137="","",SUMIFS('Program Summary'!$I$5:$I$5000,'Program Summary'!$B$5:$B$5000,$A137,'Program Summary'!$C$5:$C$5000,"Community Quarterback"))</f>
        <v/>
      </c>
      <c r="H137" s="133" t="str">
        <f>IF($A137="","",SUMIFS('Program Summary'!$G$5:$G$5000,'Program Summary'!$B$5:$B$5000,$A137,'Program Summary'!$C$5:$C$5000,"&lt;&gt;Community Quarterback"))</f>
        <v/>
      </c>
      <c r="I137" s="133" t="str">
        <f>IF($A137="","",SUMIFS('Program Summary'!$H$5:$H$5000,'Program Summary'!$B$5:$B$5000,$A137,'Program Summary'!$C$5:$C$5000,"&lt;&gt;Community Quarterback"))</f>
        <v/>
      </c>
      <c r="J137" s="133" t="str">
        <f>IF($A137="","",SUMIFS('Program Summary'!$I$5:$I$5000,'Program Summary'!$B$5:$B$5000,$A137,'Program Summary'!$C$5:$C$5000,"&lt;&gt;Community Quarterback"))</f>
        <v/>
      </c>
      <c r="K137" s="133" t="str">
        <f t="shared" si="2"/>
        <v/>
      </c>
      <c r="M137" s="134" t="str" cm="1">
        <f t="array" ref="M137">IFERROR(INDEX(_xlfn._xlws.FILTER($A$5:$A$500,$A$5:$A$500&lt;&gt;""),ROWS($M$5:M137)),"")</f>
        <v/>
      </c>
    </row>
    <row r="138" spans="5:13" x14ac:dyDescent="0.3">
      <c r="E138" s="133" t="str">
        <f>IF($A138="","",SUMIFS('Program Summary'!$G$5:$G$5000,'Program Summary'!$B$5:$B$5000,$A138,'Program Summary'!$C$5:$C$5000,"Community Quarterback"))</f>
        <v/>
      </c>
      <c r="F138" s="133" t="str">
        <f>IF($A138="","",SUMIFS('Program Summary'!$H$5:$H$5000,'Program Summary'!$B$5:$B$5000,$A138,'Program Summary'!$C$5:$C$5000,"Community Quarterback"))</f>
        <v/>
      </c>
      <c r="G138" s="133" t="str">
        <f>IF($A138="","",SUMIFS('Program Summary'!$I$5:$I$5000,'Program Summary'!$B$5:$B$5000,$A138,'Program Summary'!$C$5:$C$5000,"Community Quarterback"))</f>
        <v/>
      </c>
      <c r="H138" s="133" t="str">
        <f>IF($A138="","",SUMIFS('Program Summary'!$G$5:$G$5000,'Program Summary'!$B$5:$B$5000,$A138,'Program Summary'!$C$5:$C$5000,"&lt;&gt;Community Quarterback"))</f>
        <v/>
      </c>
      <c r="I138" s="133" t="str">
        <f>IF($A138="","",SUMIFS('Program Summary'!$H$5:$H$5000,'Program Summary'!$B$5:$B$5000,$A138,'Program Summary'!$C$5:$C$5000,"&lt;&gt;Community Quarterback"))</f>
        <v/>
      </c>
      <c r="J138" s="133" t="str">
        <f>IF($A138="","",SUMIFS('Program Summary'!$I$5:$I$5000,'Program Summary'!$B$5:$B$5000,$A138,'Program Summary'!$C$5:$C$5000,"&lt;&gt;Community Quarterback"))</f>
        <v/>
      </c>
      <c r="K138" s="133" t="str">
        <f t="shared" si="2"/>
        <v/>
      </c>
      <c r="M138" s="134" t="str" cm="1">
        <f t="array" ref="M138">IFERROR(INDEX(_xlfn._xlws.FILTER($A$5:$A$500,$A$5:$A$500&lt;&gt;""),ROWS($M$5:M138)),"")</f>
        <v/>
      </c>
    </row>
    <row r="139" spans="5:13" x14ac:dyDescent="0.3">
      <c r="E139" s="133" t="str">
        <f>IF($A139="","",SUMIFS('Program Summary'!$G$5:$G$5000,'Program Summary'!$B$5:$B$5000,$A139,'Program Summary'!$C$5:$C$5000,"Community Quarterback"))</f>
        <v/>
      </c>
      <c r="F139" s="133" t="str">
        <f>IF($A139="","",SUMIFS('Program Summary'!$H$5:$H$5000,'Program Summary'!$B$5:$B$5000,$A139,'Program Summary'!$C$5:$C$5000,"Community Quarterback"))</f>
        <v/>
      </c>
      <c r="G139" s="133" t="str">
        <f>IF($A139="","",SUMIFS('Program Summary'!$I$5:$I$5000,'Program Summary'!$B$5:$B$5000,$A139,'Program Summary'!$C$5:$C$5000,"Community Quarterback"))</f>
        <v/>
      </c>
      <c r="H139" s="133" t="str">
        <f>IF($A139="","",SUMIFS('Program Summary'!$G$5:$G$5000,'Program Summary'!$B$5:$B$5000,$A139,'Program Summary'!$C$5:$C$5000,"&lt;&gt;Community Quarterback"))</f>
        <v/>
      </c>
      <c r="I139" s="133" t="str">
        <f>IF($A139="","",SUMIFS('Program Summary'!$H$5:$H$5000,'Program Summary'!$B$5:$B$5000,$A139,'Program Summary'!$C$5:$C$5000,"&lt;&gt;Community Quarterback"))</f>
        <v/>
      </c>
      <c r="J139" s="133" t="str">
        <f>IF($A139="","",SUMIFS('Program Summary'!$I$5:$I$5000,'Program Summary'!$B$5:$B$5000,$A139,'Program Summary'!$C$5:$C$5000,"&lt;&gt;Community Quarterback"))</f>
        <v/>
      </c>
      <c r="K139" s="133" t="str">
        <f t="shared" si="2"/>
        <v/>
      </c>
      <c r="M139" s="134" t="str" cm="1">
        <f t="array" ref="M139">IFERROR(INDEX(_xlfn._xlws.FILTER($A$5:$A$500,$A$5:$A$500&lt;&gt;""),ROWS($M$5:M139)),"")</f>
        <v/>
      </c>
    </row>
    <row r="140" spans="5:13" x14ac:dyDescent="0.3">
      <c r="E140" s="133" t="str">
        <f>IF($A140="","",SUMIFS('Program Summary'!$G$5:$G$5000,'Program Summary'!$B$5:$B$5000,$A140,'Program Summary'!$C$5:$C$5000,"Community Quarterback"))</f>
        <v/>
      </c>
      <c r="F140" s="133" t="str">
        <f>IF($A140="","",SUMIFS('Program Summary'!$H$5:$H$5000,'Program Summary'!$B$5:$B$5000,$A140,'Program Summary'!$C$5:$C$5000,"Community Quarterback"))</f>
        <v/>
      </c>
      <c r="G140" s="133" t="str">
        <f>IF($A140="","",SUMIFS('Program Summary'!$I$5:$I$5000,'Program Summary'!$B$5:$B$5000,$A140,'Program Summary'!$C$5:$C$5000,"Community Quarterback"))</f>
        <v/>
      </c>
      <c r="H140" s="133" t="str">
        <f>IF($A140="","",SUMIFS('Program Summary'!$G$5:$G$5000,'Program Summary'!$B$5:$B$5000,$A140,'Program Summary'!$C$5:$C$5000,"&lt;&gt;Community Quarterback"))</f>
        <v/>
      </c>
      <c r="I140" s="133" t="str">
        <f>IF($A140="","",SUMIFS('Program Summary'!$H$5:$H$5000,'Program Summary'!$B$5:$B$5000,$A140,'Program Summary'!$C$5:$C$5000,"&lt;&gt;Community Quarterback"))</f>
        <v/>
      </c>
      <c r="J140" s="133" t="str">
        <f>IF($A140="","",SUMIFS('Program Summary'!$I$5:$I$5000,'Program Summary'!$B$5:$B$5000,$A140,'Program Summary'!$C$5:$C$5000,"&lt;&gt;Community Quarterback"))</f>
        <v/>
      </c>
      <c r="K140" s="133" t="str">
        <f t="shared" si="2"/>
        <v/>
      </c>
      <c r="M140" s="134" t="str" cm="1">
        <f t="array" ref="M140">IFERROR(INDEX(_xlfn._xlws.FILTER($A$5:$A$500,$A$5:$A$500&lt;&gt;""),ROWS($M$5:M140)),"")</f>
        <v/>
      </c>
    </row>
    <row r="141" spans="5:13" x14ac:dyDescent="0.3">
      <c r="E141" s="133" t="str">
        <f>IF($A141="","",SUMIFS('Program Summary'!$G$5:$G$5000,'Program Summary'!$B$5:$B$5000,$A141,'Program Summary'!$C$5:$C$5000,"Community Quarterback"))</f>
        <v/>
      </c>
      <c r="F141" s="133" t="str">
        <f>IF($A141="","",SUMIFS('Program Summary'!$H$5:$H$5000,'Program Summary'!$B$5:$B$5000,$A141,'Program Summary'!$C$5:$C$5000,"Community Quarterback"))</f>
        <v/>
      </c>
      <c r="G141" s="133" t="str">
        <f>IF($A141="","",SUMIFS('Program Summary'!$I$5:$I$5000,'Program Summary'!$B$5:$B$5000,$A141,'Program Summary'!$C$5:$C$5000,"Community Quarterback"))</f>
        <v/>
      </c>
      <c r="H141" s="133" t="str">
        <f>IF($A141="","",SUMIFS('Program Summary'!$G$5:$G$5000,'Program Summary'!$B$5:$B$5000,$A141,'Program Summary'!$C$5:$C$5000,"&lt;&gt;Community Quarterback"))</f>
        <v/>
      </c>
      <c r="I141" s="133" t="str">
        <f>IF($A141="","",SUMIFS('Program Summary'!$H$5:$H$5000,'Program Summary'!$B$5:$B$5000,$A141,'Program Summary'!$C$5:$C$5000,"&lt;&gt;Community Quarterback"))</f>
        <v/>
      </c>
      <c r="J141" s="133" t="str">
        <f>IF($A141="","",SUMIFS('Program Summary'!$I$5:$I$5000,'Program Summary'!$B$5:$B$5000,$A141,'Program Summary'!$C$5:$C$5000,"&lt;&gt;Community Quarterback"))</f>
        <v/>
      </c>
      <c r="K141" s="133" t="str">
        <f t="shared" si="2"/>
        <v/>
      </c>
      <c r="M141" s="134" t="str" cm="1">
        <f t="array" ref="M141">IFERROR(INDEX(_xlfn._xlws.FILTER($A$5:$A$500,$A$5:$A$500&lt;&gt;""),ROWS($M$5:M141)),"")</f>
        <v/>
      </c>
    </row>
    <row r="142" spans="5:13" x14ac:dyDescent="0.3">
      <c r="E142" s="133" t="str">
        <f>IF($A142="","",SUMIFS('Program Summary'!$G$5:$G$5000,'Program Summary'!$B$5:$B$5000,$A142,'Program Summary'!$C$5:$C$5000,"Community Quarterback"))</f>
        <v/>
      </c>
      <c r="F142" s="133" t="str">
        <f>IF($A142="","",SUMIFS('Program Summary'!$H$5:$H$5000,'Program Summary'!$B$5:$B$5000,$A142,'Program Summary'!$C$5:$C$5000,"Community Quarterback"))</f>
        <v/>
      </c>
      <c r="G142" s="133" t="str">
        <f>IF($A142="","",SUMIFS('Program Summary'!$I$5:$I$5000,'Program Summary'!$B$5:$B$5000,$A142,'Program Summary'!$C$5:$C$5000,"Community Quarterback"))</f>
        <v/>
      </c>
      <c r="H142" s="133" t="str">
        <f>IF($A142="","",SUMIFS('Program Summary'!$G$5:$G$5000,'Program Summary'!$B$5:$B$5000,$A142,'Program Summary'!$C$5:$C$5000,"&lt;&gt;Community Quarterback"))</f>
        <v/>
      </c>
      <c r="I142" s="133" t="str">
        <f>IF($A142="","",SUMIFS('Program Summary'!$H$5:$H$5000,'Program Summary'!$B$5:$B$5000,$A142,'Program Summary'!$C$5:$C$5000,"&lt;&gt;Community Quarterback"))</f>
        <v/>
      </c>
      <c r="J142" s="133" t="str">
        <f>IF($A142="","",SUMIFS('Program Summary'!$I$5:$I$5000,'Program Summary'!$B$5:$B$5000,$A142,'Program Summary'!$C$5:$C$5000,"&lt;&gt;Community Quarterback"))</f>
        <v/>
      </c>
      <c r="K142" s="133" t="str">
        <f t="shared" si="2"/>
        <v/>
      </c>
      <c r="M142" s="134" t="str" cm="1">
        <f t="array" ref="M142">IFERROR(INDEX(_xlfn._xlws.FILTER($A$5:$A$500,$A$5:$A$500&lt;&gt;""),ROWS($M$5:M142)),"")</f>
        <v/>
      </c>
    </row>
    <row r="143" spans="5:13" x14ac:dyDescent="0.3">
      <c r="E143" s="133" t="str">
        <f>IF($A143="","",SUMIFS('Program Summary'!$G$5:$G$5000,'Program Summary'!$B$5:$B$5000,$A143,'Program Summary'!$C$5:$C$5000,"Community Quarterback"))</f>
        <v/>
      </c>
      <c r="F143" s="133" t="str">
        <f>IF($A143="","",SUMIFS('Program Summary'!$H$5:$H$5000,'Program Summary'!$B$5:$B$5000,$A143,'Program Summary'!$C$5:$C$5000,"Community Quarterback"))</f>
        <v/>
      </c>
      <c r="G143" s="133" t="str">
        <f>IF($A143="","",SUMIFS('Program Summary'!$I$5:$I$5000,'Program Summary'!$B$5:$B$5000,$A143,'Program Summary'!$C$5:$C$5000,"Community Quarterback"))</f>
        <v/>
      </c>
      <c r="H143" s="133" t="str">
        <f>IF($A143="","",SUMIFS('Program Summary'!$G$5:$G$5000,'Program Summary'!$B$5:$B$5000,$A143,'Program Summary'!$C$5:$C$5000,"&lt;&gt;Community Quarterback"))</f>
        <v/>
      </c>
      <c r="I143" s="133" t="str">
        <f>IF($A143="","",SUMIFS('Program Summary'!$H$5:$H$5000,'Program Summary'!$B$5:$B$5000,$A143,'Program Summary'!$C$5:$C$5000,"&lt;&gt;Community Quarterback"))</f>
        <v/>
      </c>
      <c r="J143" s="133" t="str">
        <f>IF($A143="","",SUMIFS('Program Summary'!$I$5:$I$5000,'Program Summary'!$B$5:$B$5000,$A143,'Program Summary'!$C$5:$C$5000,"&lt;&gt;Community Quarterback"))</f>
        <v/>
      </c>
      <c r="K143" s="133" t="str">
        <f t="shared" si="2"/>
        <v/>
      </c>
      <c r="M143" s="134" t="str" cm="1">
        <f t="array" ref="M143">IFERROR(INDEX(_xlfn._xlws.FILTER($A$5:$A$500,$A$5:$A$500&lt;&gt;""),ROWS($M$5:M143)),"")</f>
        <v/>
      </c>
    </row>
    <row r="144" spans="5:13" x14ac:dyDescent="0.3">
      <c r="E144" s="133" t="str">
        <f>IF($A144="","",SUMIFS('Program Summary'!$G$5:$G$5000,'Program Summary'!$B$5:$B$5000,$A144,'Program Summary'!$C$5:$C$5000,"Community Quarterback"))</f>
        <v/>
      </c>
      <c r="F144" s="133" t="str">
        <f>IF($A144="","",SUMIFS('Program Summary'!$H$5:$H$5000,'Program Summary'!$B$5:$B$5000,$A144,'Program Summary'!$C$5:$C$5000,"Community Quarterback"))</f>
        <v/>
      </c>
      <c r="G144" s="133" t="str">
        <f>IF($A144="","",SUMIFS('Program Summary'!$I$5:$I$5000,'Program Summary'!$B$5:$B$5000,$A144,'Program Summary'!$C$5:$C$5000,"Community Quarterback"))</f>
        <v/>
      </c>
      <c r="H144" s="133" t="str">
        <f>IF($A144="","",SUMIFS('Program Summary'!$G$5:$G$5000,'Program Summary'!$B$5:$B$5000,$A144,'Program Summary'!$C$5:$C$5000,"&lt;&gt;Community Quarterback"))</f>
        <v/>
      </c>
      <c r="I144" s="133" t="str">
        <f>IF($A144="","",SUMIFS('Program Summary'!$H$5:$H$5000,'Program Summary'!$B$5:$B$5000,$A144,'Program Summary'!$C$5:$C$5000,"&lt;&gt;Community Quarterback"))</f>
        <v/>
      </c>
      <c r="J144" s="133" t="str">
        <f>IF($A144="","",SUMIFS('Program Summary'!$I$5:$I$5000,'Program Summary'!$B$5:$B$5000,$A144,'Program Summary'!$C$5:$C$5000,"&lt;&gt;Community Quarterback"))</f>
        <v/>
      </c>
      <c r="K144" s="133" t="str">
        <f t="shared" si="2"/>
        <v/>
      </c>
      <c r="M144" s="134" t="str" cm="1">
        <f t="array" ref="M144">IFERROR(INDEX(_xlfn._xlws.FILTER($A$5:$A$500,$A$5:$A$500&lt;&gt;""),ROWS($M$5:M144)),"")</f>
        <v/>
      </c>
    </row>
    <row r="145" spans="5:13" x14ac:dyDescent="0.3">
      <c r="E145" s="133" t="str">
        <f>IF($A145="","",SUMIFS('Program Summary'!$G$5:$G$5000,'Program Summary'!$B$5:$B$5000,$A145,'Program Summary'!$C$5:$C$5000,"Community Quarterback"))</f>
        <v/>
      </c>
      <c r="F145" s="133" t="str">
        <f>IF($A145="","",SUMIFS('Program Summary'!$H$5:$H$5000,'Program Summary'!$B$5:$B$5000,$A145,'Program Summary'!$C$5:$C$5000,"Community Quarterback"))</f>
        <v/>
      </c>
      <c r="G145" s="133" t="str">
        <f>IF($A145="","",SUMIFS('Program Summary'!$I$5:$I$5000,'Program Summary'!$B$5:$B$5000,$A145,'Program Summary'!$C$5:$C$5000,"Community Quarterback"))</f>
        <v/>
      </c>
      <c r="H145" s="133" t="str">
        <f>IF($A145="","",SUMIFS('Program Summary'!$G$5:$G$5000,'Program Summary'!$B$5:$B$5000,$A145,'Program Summary'!$C$5:$C$5000,"&lt;&gt;Community Quarterback"))</f>
        <v/>
      </c>
      <c r="I145" s="133" t="str">
        <f>IF($A145="","",SUMIFS('Program Summary'!$H$5:$H$5000,'Program Summary'!$B$5:$B$5000,$A145,'Program Summary'!$C$5:$C$5000,"&lt;&gt;Community Quarterback"))</f>
        <v/>
      </c>
      <c r="J145" s="133" t="str">
        <f>IF($A145="","",SUMIFS('Program Summary'!$I$5:$I$5000,'Program Summary'!$B$5:$B$5000,$A145,'Program Summary'!$C$5:$C$5000,"&lt;&gt;Community Quarterback"))</f>
        <v/>
      </c>
      <c r="K145" s="133" t="str">
        <f t="shared" si="2"/>
        <v/>
      </c>
      <c r="M145" s="134" t="str" cm="1">
        <f t="array" ref="M145">IFERROR(INDEX(_xlfn._xlws.FILTER($A$5:$A$500,$A$5:$A$500&lt;&gt;""),ROWS($M$5:M145)),"")</f>
        <v/>
      </c>
    </row>
    <row r="146" spans="5:13" x14ac:dyDescent="0.3">
      <c r="E146" s="133" t="str">
        <f>IF($A146="","",SUMIFS('Program Summary'!$G$5:$G$5000,'Program Summary'!$B$5:$B$5000,$A146,'Program Summary'!$C$5:$C$5000,"Community Quarterback"))</f>
        <v/>
      </c>
      <c r="F146" s="133" t="str">
        <f>IF($A146="","",SUMIFS('Program Summary'!$H$5:$H$5000,'Program Summary'!$B$5:$B$5000,$A146,'Program Summary'!$C$5:$C$5000,"Community Quarterback"))</f>
        <v/>
      </c>
      <c r="G146" s="133" t="str">
        <f>IF($A146="","",SUMIFS('Program Summary'!$I$5:$I$5000,'Program Summary'!$B$5:$B$5000,$A146,'Program Summary'!$C$5:$C$5000,"Community Quarterback"))</f>
        <v/>
      </c>
      <c r="H146" s="133" t="str">
        <f>IF($A146="","",SUMIFS('Program Summary'!$G$5:$G$5000,'Program Summary'!$B$5:$B$5000,$A146,'Program Summary'!$C$5:$C$5000,"&lt;&gt;Community Quarterback"))</f>
        <v/>
      </c>
      <c r="I146" s="133" t="str">
        <f>IF($A146="","",SUMIFS('Program Summary'!$H$5:$H$5000,'Program Summary'!$B$5:$B$5000,$A146,'Program Summary'!$C$5:$C$5000,"&lt;&gt;Community Quarterback"))</f>
        <v/>
      </c>
      <c r="J146" s="133" t="str">
        <f>IF($A146="","",SUMIFS('Program Summary'!$I$5:$I$5000,'Program Summary'!$B$5:$B$5000,$A146,'Program Summary'!$C$5:$C$5000,"&lt;&gt;Community Quarterback"))</f>
        <v/>
      </c>
      <c r="K146" s="133" t="str">
        <f t="shared" si="2"/>
        <v/>
      </c>
      <c r="M146" s="134" t="str" cm="1">
        <f t="array" ref="M146">IFERROR(INDEX(_xlfn._xlws.FILTER($A$5:$A$500,$A$5:$A$500&lt;&gt;""),ROWS($M$5:M146)),"")</f>
        <v/>
      </c>
    </row>
    <row r="147" spans="5:13" x14ac:dyDescent="0.3">
      <c r="E147" s="133" t="str">
        <f>IF($A147="","",SUMIFS('Program Summary'!$G$5:$G$5000,'Program Summary'!$B$5:$B$5000,$A147,'Program Summary'!$C$5:$C$5000,"Community Quarterback"))</f>
        <v/>
      </c>
      <c r="F147" s="133" t="str">
        <f>IF($A147="","",SUMIFS('Program Summary'!$H$5:$H$5000,'Program Summary'!$B$5:$B$5000,$A147,'Program Summary'!$C$5:$C$5000,"Community Quarterback"))</f>
        <v/>
      </c>
      <c r="G147" s="133" t="str">
        <f>IF($A147="","",SUMIFS('Program Summary'!$I$5:$I$5000,'Program Summary'!$B$5:$B$5000,$A147,'Program Summary'!$C$5:$C$5000,"Community Quarterback"))</f>
        <v/>
      </c>
      <c r="H147" s="133" t="str">
        <f>IF($A147="","",SUMIFS('Program Summary'!$G$5:$G$5000,'Program Summary'!$B$5:$B$5000,$A147,'Program Summary'!$C$5:$C$5000,"&lt;&gt;Community Quarterback"))</f>
        <v/>
      </c>
      <c r="I147" s="133" t="str">
        <f>IF($A147="","",SUMIFS('Program Summary'!$H$5:$H$5000,'Program Summary'!$B$5:$B$5000,$A147,'Program Summary'!$C$5:$C$5000,"&lt;&gt;Community Quarterback"))</f>
        <v/>
      </c>
      <c r="J147" s="133" t="str">
        <f>IF($A147="","",SUMIFS('Program Summary'!$I$5:$I$5000,'Program Summary'!$B$5:$B$5000,$A147,'Program Summary'!$C$5:$C$5000,"&lt;&gt;Community Quarterback"))</f>
        <v/>
      </c>
      <c r="K147" s="133" t="str">
        <f t="shared" si="2"/>
        <v/>
      </c>
      <c r="M147" s="134" t="str" cm="1">
        <f t="array" ref="M147">IFERROR(INDEX(_xlfn._xlws.FILTER($A$5:$A$500,$A$5:$A$500&lt;&gt;""),ROWS($M$5:M147)),"")</f>
        <v/>
      </c>
    </row>
    <row r="148" spans="5:13" x14ac:dyDescent="0.3">
      <c r="E148" s="133" t="str">
        <f>IF($A148="","",SUMIFS('Program Summary'!$G$5:$G$5000,'Program Summary'!$B$5:$B$5000,$A148,'Program Summary'!$C$5:$C$5000,"Community Quarterback"))</f>
        <v/>
      </c>
      <c r="F148" s="133" t="str">
        <f>IF($A148="","",SUMIFS('Program Summary'!$H$5:$H$5000,'Program Summary'!$B$5:$B$5000,$A148,'Program Summary'!$C$5:$C$5000,"Community Quarterback"))</f>
        <v/>
      </c>
      <c r="G148" s="133" t="str">
        <f>IF($A148="","",SUMIFS('Program Summary'!$I$5:$I$5000,'Program Summary'!$B$5:$B$5000,$A148,'Program Summary'!$C$5:$C$5000,"Community Quarterback"))</f>
        <v/>
      </c>
      <c r="H148" s="133" t="str">
        <f>IF($A148="","",SUMIFS('Program Summary'!$G$5:$G$5000,'Program Summary'!$B$5:$B$5000,$A148,'Program Summary'!$C$5:$C$5000,"&lt;&gt;Community Quarterback"))</f>
        <v/>
      </c>
      <c r="I148" s="133" t="str">
        <f>IF($A148="","",SUMIFS('Program Summary'!$H$5:$H$5000,'Program Summary'!$B$5:$B$5000,$A148,'Program Summary'!$C$5:$C$5000,"&lt;&gt;Community Quarterback"))</f>
        <v/>
      </c>
      <c r="J148" s="133" t="str">
        <f>IF($A148="","",SUMIFS('Program Summary'!$I$5:$I$5000,'Program Summary'!$B$5:$B$5000,$A148,'Program Summary'!$C$5:$C$5000,"&lt;&gt;Community Quarterback"))</f>
        <v/>
      </c>
      <c r="K148" s="133" t="str">
        <f t="shared" si="2"/>
        <v/>
      </c>
      <c r="M148" s="134" t="str" cm="1">
        <f t="array" ref="M148">IFERROR(INDEX(_xlfn._xlws.FILTER($A$5:$A$500,$A$5:$A$500&lt;&gt;""),ROWS($M$5:M148)),"")</f>
        <v/>
      </c>
    </row>
    <row r="149" spans="5:13" x14ac:dyDescent="0.3">
      <c r="E149" s="133" t="str">
        <f>IF($A149="","",SUMIFS('Program Summary'!$G$5:$G$5000,'Program Summary'!$B$5:$B$5000,$A149,'Program Summary'!$C$5:$C$5000,"Community Quarterback"))</f>
        <v/>
      </c>
      <c r="F149" s="133" t="str">
        <f>IF($A149="","",SUMIFS('Program Summary'!$H$5:$H$5000,'Program Summary'!$B$5:$B$5000,$A149,'Program Summary'!$C$5:$C$5000,"Community Quarterback"))</f>
        <v/>
      </c>
      <c r="G149" s="133" t="str">
        <f>IF($A149="","",SUMIFS('Program Summary'!$I$5:$I$5000,'Program Summary'!$B$5:$B$5000,$A149,'Program Summary'!$C$5:$C$5000,"Community Quarterback"))</f>
        <v/>
      </c>
      <c r="H149" s="133" t="str">
        <f>IF($A149="","",SUMIFS('Program Summary'!$G$5:$G$5000,'Program Summary'!$B$5:$B$5000,$A149,'Program Summary'!$C$5:$C$5000,"&lt;&gt;Community Quarterback"))</f>
        <v/>
      </c>
      <c r="I149" s="133" t="str">
        <f>IF($A149="","",SUMIFS('Program Summary'!$H$5:$H$5000,'Program Summary'!$B$5:$B$5000,$A149,'Program Summary'!$C$5:$C$5000,"&lt;&gt;Community Quarterback"))</f>
        <v/>
      </c>
      <c r="J149" s="133" t="str">
        <f>IF($A149="","",SUMIFS('Program Summary'!$I$5:$I$5000,'Program Summary'!$B$5:$B$5000,$A149,'Program Summary'!$C$5:$C$5000,"&lt;&gt;Community Quarterback"))</f>
        <v/>
      </c>
      <c r="K149" s="133" t="str">
        <f t="shared" si="2"/>
        <v/>
      </c>
      <c r="M149" s="134" t="str" cm="1">
        <f t="array" ref="M149">IFERROR(INDEX(_xlfn._xlws.FILTER($A$5:$A$500,$A$5:$A$500&lt;&gt;""),ROWS($M$5:M149)),"")</f>
        <v/>
      </c>
    </row>
    <row r="150" spans="5:13" x14ac:dyDescent="0.3">
      <c r="E150" s="133" t="str">
        <f>IF($A150="","",SUMIFS('Program Summary'!$G$5:$G$5000,'Program Summary'!$B$5:$B$5000,$A150,'Program Summary'!$C$5:$C$5000,"Community Quarterback"))</f>
        <v/>
      </c>
      <c r="F150" s="133" t="str">
        <f>IF($A150="","",SUMIFS('Program Summary'!$H$5:$H$5000,'Program Summary'!$B$5:$B$5000,$A150,'Program Summary'!$C$5:$C$5000,"Community Quarterback"))</f>
        <v/>
      </c>
      <c r="G150" s="133" t="str">
        <f>IF($A150="","",SUMIFS('Program Summary'!$I$5:$I$5000,'Program Summary'!$B$5:$B$5000,$A150,'Program Summary'!$C$5:$C$5000,"Community Quarterback"))</f>
        <v/>
      </c>
      <c r="H150" s="133" t="str">
        <f>IF($A150="","",SUMIFS('Program Summary'!$G$5:$G$5000,'Program Summary'!$B$5:$B$5000,$A150,'Program Summary'!$C$5:$C$5000,"&lt;&gt;Community Quarterback"))</f>
        <v/>
      </c>
      <c r="I150" s="133" t="str">
        <f>IF($A150="","",SUMIFS('Program Summary'!$H$5:$H$5000,'Program Summary'!$B$5:$B$5000,$A150,'Program Summary'!$C$5:$C$5000,"&lt;&gt;Community Quarterback"))</f>
        <v/>
      </c>
      <c r="J150" s="133" t="str">
        <f>IF($A150="","",SUMIFS('Program Summary'!$I$5:$I$5000,'Program Summary'!$B$5:$B$5000,$A150,'Program Summary'!$C$5:$C$5000,"&lt;&gt;Community Quarterback"))</f>
        <v/>
      </c>
      <c r="K150" s="133" t="str">
        <f t="shared" si="2"/>
        <v/>
      </c>
      <c r="M150" s="134" t="str" cm="1">
        <f t="array" ref="M150">IFERROR(INDEX(_xlfn._xlws.FILTER($A$5:$A$500,$A$5:$A$500&lt;&gt;""),ROWS($M$5:M150)),"")</f>
        <v/>
      </c>
    </row>
    <row r="151" spans="5:13" x14ac:dyDescent="0.3">
      <c r="E151" s="133" t="str">
        <f>IF($A151="","",SUMIFS('Program Summary'!$G$5:$G$5000,'Program Summary'!$B$5:$B$5000,$A151,'Program Summary'!$C$5:$C$5000,"Community Quarterback"))</f>
        <v/>
      </c>
      <c r="F151" s="133" t="str">
        <f>IF($A151="","",SUMIFS('Program Summary'!$H$5:$H$5000,'Program Summary'!$B$5:$B$5000,$A151,'Program Summary'!$C$5:$C$5000,"Community Quarterback"))</f>
        <v/>
      </c>
      <c r="G151" s="133" t="str">
        <f>IF($A151="","",SUMIFS('Program Summary'!$I$5:$I$5000,'Program Summary'!$B$5:$B$5000,$A151,'Program Summary'!$C$5:$C$5000,"Community Quarterback"))</f>
        <v/>
      </c>
      <c r="H151" s="133" t="str">
        <f>IF($A151="","",SUMIFS('Program Summary'!$G$5:$G$5000,'Program Summary'!$B$5:$B$5000,$A151,'Program Summary'!$C$5:$C$5000,"&lt;&gt;Community Quarterback"))</f>
        <v/>
      </c>
      <c r="I151" s="133" t="str">
        <f>IF($A151="","",SUMIFS('Program Summary'!$H$5:$H$5000,'Program Summary'!$B$5:$B$5000,$A151,'Program Summary'!$C$5:$C$5000,"&lt;&gt;Community Quarterback"))</f>
        <v/>
      </c>
      <c r="J151" s="133" t="str">
        <f>IF($A151="","",SUMIFS('Program Summary'!$I$5:$I$5000,'Program Summary'!$B$5:$B$5000,$A151,'Program Summary'!$C$5:$C$5000,"&lt;&gt;Community Quarterback"))</f>
        <v/>
      </c>
      <c r="K151" s="133" t="str">
        <f t="shared" si="2"/>
        <v/>
      </c>
      <c r="M151" s="134" t="str" cm="1">
        <f t="array" ref="M151">IFERROR(INDEX(_xlfn._xlws.FILTER($A$5:$A$500,$A$5:$A$500&lt;&gt;""),ROWS($M$5:M151)),"")</f>
        <v/>
      </c>
    </row>
    <row r="152" spans="5:13" x14ac:dyDescent="0.3">
      <c r="E152" s="133" t="str">
        <f>IF($A152="","",SUMIFS('Program Summary'!$G$5:$G$5000,'Program Summary'!$B$5:$B$5000,$A152,'Program Summary'!$C$5:$C$5000,"Community Quarterback"))</f>
        <v/>
      </c>
      <c r="F152" s="133" t="str">
        <f>IF($A152="","",SUMIFS('Program Summary'!$H$5:$H$5000,'Program Summary'!$B$5:$B$5000,$A152,'Program Summary'!$C$5:$C$5000,"Community Quarterback"))</f>
        <v/>
      </c>
      <c r="G152" s="133" t="str">
        <f>IF($A152="","",SUMIFS('Program Summary'!$I$5:$I$5000,'Program Summary'!$B$5:$B$5000,$A152,'Program Summary'!$C$5:$C$5000,"Community Quarterback"))</f>
        <v/>
      </c>
      <c r="H152" s="133" t="str">
        <f>IF($A152="","",SUMIFS('Program Summary'!$G$5:$G$5000,'Program Summary'!$B$5:$B$5000,$A152,'Program Summary'!$C$5:$C$5000,"&lt;&gt;Community Quarterback"))</f>
        <v/>
      </c>
      <c r="I152" s="133" t="str">
        <f>IF($A152="","",SUMIFS('Program Summary'!$H$5:$H$5000,'Program Summary'!$B$5:$B$5000,$A152,'Program Summary'!$C$5:$C$5000,"&lt;&gt;Community Quarterback"))</f>
        <v/>
      </c>
      <c r="J152" s="133" t="str">
        <f>IF($A152="","",SUMIFS('Program Summary'!$I$5:$I$5000,'Program Summary'!$B$5:$B$5000,$A152,'Program Summary'!$C$5:$C$5000,"&lt;&gt;Community Quarterback"))</f>
        <v/>
      </c>
      <c r="K152" s="133" t="str">
        <f t="shared" si="2"/>
        <v/>
      </c>
      <c r="M152" s="134" t="str" cm="1">
        <f t="array" ref="M152">IFERROR(INDEX(_xlfn._xlws.FILTER($A$5:$A$500,$A$5:$A$500&lt;&gt;""),ROWS($M$5:M152)),"")</f>
        <v/>
      </c>
    </row>
    <row r="153" spans="5:13" x14ac:dyDescent="0.3">
      <c r="E153" s="133" t="str">
        <f>IF($A153="","",SUMIFS('Program Summary'!$G$5:$G$5000,'Program Summary'!$B$5:$B$5000,$A153,'Program Summary'!$C$5:$C$5000,"Community Quarterback"))</f>
        <v/>
      </c>
      <c r="F153" s="133" t="str">
        <f>IF($A153="","",SUMIFS('Program Summary'!$H$5:$H$5000,'Program Summary'!$B$5:$B$5000,$A153,'Program Summary'!$C$5:$C$5000,"Community Quarterback"))</f>
        <v/>
      </c>
      <c r="G153" s="133" t="str">
        <f>IF($A153="","",SUMIFS('Program Summary'!$I$5:$I$5000,'Program Summary'!$B$5:$B$5000,$A153,'Program Summary'!$C$5:$C$5000,"Community Quarterback"))</f>
        <v/>
      </c>
      <c r="H153" s="133" t="str">
        <f>IF($A153="","",SUMIFS('Program Summary'!$G$5:$G$5000,'Program Summary'!$B$5:$B$5000,$A153,'Program Summary'!$C$5:$C$5000,"&lt;&gt;Community Quarterback"))</f>
        <v/>
      </c>
      <c r="I153" s="133" t="str">
        <f>IF($A153="","",SUMIFS('Program Summary'!$H$5:$H$5000,'Program Summary'!$B$5:$B$5000,$A153,'Program Summary'!$C$5:$C$5000,"&lt;&gt;Community Quarterback"))</f>
        <v/>
      </c>
      <c r="J153" s="133" t="str">
        <f>IF($A153="","",SUMIFS('Program Summary'!$I$5:$I$5000,'Program Summary'!$B$5:$B$5000,$A153,'Program Summary'!$C$5:$C$5000,"&lt;&gt;Community Quarterback"))</f>
        <v/>
      </c>
      <c r="K153" s="133" t="str">
        <f t="shared" si="2"/>
        <v/>
      </c>
      <c r="M153" s="134" t="str" cm="1">
        <f t="array" ref="M153">IFERROR(INDEX(_xlfn._xlws.FILTER($A$5:$A$500,$A$5:$A$500&lt;&gt;""),ROWS($M$5:M153)),"")</f>
        <v/>
      </c>
    </row>
    <row r="154" spans="5:13" x14ac:dyDescent="0.3">
      <c r="E154" s="133" t="str">
        <f>IF($A154="","",SUMIFS('Program Summary'!$G$5:$G$5000,'Program Summary'!$B$5:$B$5000,$A154,'Program Summary'!$C$5:$C$5000,"Community Quarterback"))</f>
        <v/>
      </c>
      <c r="F154" s="133" t="str">
        <f>IF($A154="","",SUMIFS('Program Summary'!$H$5:$H$5000,'Program Summary'!$B$5:$B$5000,$A154,'Program Summary'!$C$5:$C$5000,"Community Quarterback"))</f>
        <v/>
      </c>
      <c r="G154" s="133" t="str">
        <f>IF($A154="","",SUMIFS('Program Summary'!$I$5:$I$5000,'Program Summary'!$B$5:$B$5000,$A154,'Program Summary'!$C$5:$C$5000,"Community Quarterback"))</f>
        <v/>
      </c>
      <c r="H154" s="133" t="str">
        <f>IF($A154="","",SUMIFS('Program Summary'!$G$5:$G$5000,'Program Summary'!$B$5:$B$5000,$A154,'Program Summary'!$C$5:$C$5000,"&lt;&gt;Community Quarterback"))</f>
        <v/>
      </c>
      <c r="I154" s="133" t="str">
        <f>IF($A154="","",SUMIFS('Program Summary'!$H$5:$H$5000,'Program Summary'!$B$5:$B$5000,$A154,'Program Summary'!$C$5:$C$5000,"&lt;&gt;Community Quarterback"))</f>
        <v/>
      </c>
      <c r="J154" s="133" t="str">
        <f>IF($A154="","",SUMIFS('Program Summary'!$I$5:$I$5000,'Program Summary'!$B$5:$B$5000,$A154,'Program Summary'!$C$5:$C$5000,"&lt;&gt;Community Quarterback"))</f>
        <v/>
      </c>
      <c r="K154" s="133" t="str">
        <f t="shared" si="2"/>
        <v/>
      </c>
      <c r="M154" s="134" t="str" cm="1">
        <f t="array" ref="M154">IFERROR(INDEX(_xlfn._xlws.FILTER($A$5:$A$500,$A$5:$A$500&lt;&gt;""),ROWS($M$5:M154)),"")</f>
        <v/>
      </c>
    </row>
    <row r="155" spans="5:13" x14ac:dyDescent="0.3">
      <c r="E155" s="133" t="str">
        <f>IF($A155="","",SUMIFS('Program Summary'!$G$5:$G$5000,'Program Summary'!$B$5:$B$5000,$A155,'Program Summary'!$C$5:$C$5000,"Community Quarterback"))</f>
        <v/>
      </c>
      <c r="F155" s="133" t="str">
        <f>IF($A155="","",SUMIFS('Program Summary'!$H$5:$H$5000,'Program Summary'!$B$5:$B$5000,$A155,'Program Summary'!$C$5:$C$5000,"Community Quarterback"))</f>
        <v/>
      </c>
      <c r="G155" s="133" t="str">
        <f>IF($A155="","",SUMIFS('Program Summary'!$I$5:$I$5000,'Program Summary'!$B$5:$B$5000,$A155,'Program Summary'!$C$5:$C$5000,"Community Quarterback"))</f>
        <v/>
      </c>
      <c r="H155" s="133" t="str">
        <f>IF($A155="","",SUMIFS('Program Summary'!$G$5:$G$5000,'Program Summary'!$B$5:$B$5000,$A155,'Program Summary'!$C$5:$C$5000,"&lt;&gt;Community Quarterback"))</f>
        <v/>
      </c>
      <c r="I155" s="133" t="str">
        <f>IF($A155="","",SUMIFS('Program Summary'!$H$5:$H$5000,'Program Summary'!$B$5:$B$5000,$A155,'Program Summary'!$C$5:$C$5000,"&lt;&gt;Community Quarterback"))</f>
        <v/>
      </c>
      <c r="J155" s="133" t="str">
        <f>IF($A155="","",SUMIFS('Program Summary'!$I$5:$I$5000,'Program Summary'!$B$5:$B$5000,$A155,'Program Summary'!$C$5:$C$5000,"&lt;&gt;Community Quarterback"))</f>
        <v/>
      </c>
      <c r="K155" s="133" t="str">
        <f t="shared" si="2"/>
        <v/>
      </c>
      <c r="M155" s="134" t="str" cm="1">
        <f t="array" ref="M155">IFERROR(INDEX(_xlfn._xlws.FILTER($A$5:$A$500,$A$5:$A$500&lt;&gt;""),ROWS($M$5:M155)),"")</f>
        <v/>
      </c>
    </row>
    <row r="156" spans="5:13" x14ac:dyDescent="0.3">
      <c r="E156" s="133" t="str">
        <f>IF($A156="","",SUMIFS('Program Summary'!$G$5:$G$5000,'Program Summary'!$B$5:$B$5000,$A156,'Program Summary'!$C$5:$C$5000,"Community Quarterback"))</f>
        <v/>
      </c>
      <c r="F156" s="133" t="str">
        <f>IF($A156="","",SUMIFS('Program Summary'!$H$5:$H$5000,'Program Summary'!$B$5:$B$5000,$A156,'Program Summary'!$C$5:$C$5000,"Community Quarterback"))</f>
        <v/>
      </c>
      <c r="G156" s="133" t="str">
        <f>IF($A156="","",SUMIFS('Program Summary'!$I$5:$I$5000,'Program Summary'!$B$5:$B$5000,$A156,'Program Summary'!$C$5:$C$5000,"Community Quarterback"))</f>
        <v/>
      </c>
      <c r="H156" s="133" t="str">
        <f>IF($A156="","",SUMIFS('Program Summary'!$G$5:$G$5000,'Program Summary'!$B$5:$B$5000,$A156,'Program Summary'!$C$5:$C$5000,"&lt;&gt;Community Quarterback"))</f>
        <v/>
      </c>
      <c r="I156" s="133" t="str">
        <f>IF($A156="","",SUMIFS('Program Summary'!$H$5:$H$5000,'Program Summary'!$B$5:$B$5000,$A156,'Program Summary'!$C$5:$C$5000,"&lt;&gt;Community Quarterback"))</f>
        <v/>
      </c>
      <c r="J156" s="133" t="str">
        <f>IF($A156="","",SUMIFS('Program Summary'!$I$5:$I$5000,'Program Summary'!$B$5:$B$5000,$A156,'Program Summary'!$C$5:$C$5000,"&lt;&gt;Community Quarterback"))</f>
        <v/>
      </c>
      <c r="K156" s="133" t="str">
        <f t="shared" si="2"/>
        <v/>
      </c>
      <c r="M156" s="134" t="str" cm="1">
        <f t="array" ref="M156">IFERROR(INDEX(_xlfn._xlws.FILTER($A$5:$A$500,$A$5:$A$500&lt;&gt;""),ROWS($M$5:M156)),"")</f>
        <v/>
      </c>
    </row>
    <row r="157" spans="5:13" x14ac:dyDescent="0.3">
      <c r="E157" s="133" t="str">
        <f>IF($A157="","",SUMIFS('Program Summary'!$G$5:$G$5000,'Program Summary'!$B$5:$B$5000,$A157,'Program Summary'!$C$5:$C$5000,"Community Quarterback"))</f>
        <v/>
      </c>
      <c r="F157" s="133" t="str">
        <f>IF($A157="","",SUMIFS('Program Summary'!$H$5:$H$5000,'Program Summary'!$B$5:$B$5000,$A157,'Program Summary'!$C$5:$C$5000,"Community Quarterback"))</f>
        <v/>
      </c>
      <c r="G157" s="133" t="str">
        <f>IF($A157="","",SUMIFS('Program Summary'!$I$5:$I$5000,'Program Summary'!$B$5:$B$5000,$A157,'Program Summary'!$C$5:$C$5000,"Community Quarterback"))</f>
        <v/>
      </c>
      <c r="H157" s="133" t="str">
        <f>IF($A157="","",SUMIFS('Program Summary'!$G$5:$G$5000,'Program Summary'!$B$5:$B$5000,$A157,'Program Summary'!$C$5:$C$5000,"&lt;&gt;Community Quarterback"))</f>
        <v/>
      </c>
      <c r="I157" s="133" t="str">
        <f>IF($A157="","",SUMIFS('Program Summary'!$H$5:$H$5000,'Program Summary'!$B$5:$B$5000,$A157,'Program Summary'!$C$5:$C$5000,"&lt;&gt;Community Quarterback"))</f>
        <v/>
      </c>
      <c r="J157" s="133" t="str">
        <f>IF($A157="","",SUMIFS('Program Summary'!$I$5:$I$5000,'Program Summary'!$B$5:$B$5000,$A157,'Program Summary'!$C$5:$C$5000,"&lt;&gt;Community Quarterback"))</f>
        <v/>
      </c>
      <c r="K157" s="133" t="str">
        <f t="shared" si="2"/>
        <v/>
      </c>
      <c r="M157" s="134" t="str" cm="1">
        <f t="array" ref="M157">IFERROR(INDEX(_xlfn._xlws.FILTER($A$5:$A$500,$A$5:$A$500&lt;&gt;""),ROWS($M$5:M157)),"")</f>
        <v/>
      </c>
    </row>
    <row r="158" spans="5:13" x14ac:dyDescent="0.3">
      <c r="E158" s="133" t="str">
        <f>IF($A158="","",SUMIFS('Program Summary'!$G$5:$G$5000,'Program Summary'!$B$5:$B$5000,$A158,'Program Summary'!$C$5:$C$5000,"Community Quarterback"))</f>
        <v/>
      </c>
      <c r="F158" s="133" t="str">
        <f>IF($A158="","",SUMIFS('Program Summary'!$H$5:$H$5000,'Program Summary'!$B$5:$B$5000,$A158,'Program Summary'!$C$5:$C$5000,"Community Quarterback"))</f>
        <v/>
      </c>
      <c r="G158" s="133" t="str">
        <f>IF($A158="","",SUMIFS('Program Summary'!$I$5:$I$5000,'Program Summary'!$B$5:$B$5000,$A158,'Program Summary'!$C$5:$C$5000,"Community Quarterback"))</f>
        <v/>
      </c>
      <c r="H158" s="133" t="str">
        <f>IF($A158="","",SUMIFS('Program Summary'!$G$5:$G$5000,'Program Summary'!$B$5:$B$5000,$A158,'Program Summary'!$C$5:$C$5000,"&lt;&gt;Community Quarterback"))</f>
        <v/>
      </c>
      <c r="I158" s="133" t="str">
        <f>IF($A158="","",SUMIFS('Program Summary'!$H$5:$H$5000,'Program Summary'!$B$5:$B$5000,$A158,'Program Summary'!$C$5:$C$5000,"&lt;&gt;Community Quarterback"))</f>
        <v/>
      </c>
      <c r="J158" s="133" t="str">
        <f>IF($A158="","",SUMIFS('Program Summary'!$I$5:$I$5000,'Program Summary'!$B$5:$B$5000,$A158,'Program Summary'!$C$5:$C$5000,"&lt;&gt;Community Quarterback"))</f>
        <v/>
      </c>
      <c r="K158" s="133" t="str">
        <f t="shared" si="2"/>
        <v/>
      </c>
      <c r="M158" s="134" t="str" cm="1">
        <f t="array" ref="M158">IFERROR(INDEX(_xlfn._xlws.FILTER($A$5:$A$500,$A$5:$A$500&lt;&gt;""),ROWS($M$5:M158)),"")</f>
        <v/>
      </c>
    </row>
    <row r="159" spans="5:13" x14ac:dyDescent="0.3">
      <c r="E159" s="133" t="str">
        <f>IF($A159="","",SUMIFS('Program Summary'!$G$5:$G$5000,'Program Summary'!$B$5:$B$5000,$A159,'Program Summary'!$C$5:$C$5000,"Community Quarterback"))</f>
        <v/>
      </c>
      <c r="F159" s="133" t="str">
        <f>IF($A159="","",SUMIFS('Program Summary'!$H$5:$H$5000,'Program Summary'!$B$5:$B$5000,$A159,'Program Summary'!$C$5:$C$5000,"Community Quarterback"))</f>
        <v/>
      </c>
      <c r="G159" s="133" t="str">
        <f>IF($A159="","",SUMIFS('Program Summary'!$I$5:$I$5000,'Program Summary'!$B$5:$B$5000,$A159,'Program Summary'!$C$5:$C$5000,"Community Quarterback"))</f>
        <v/>
      </c>
      <c r="H159" s="133" t="str">
        <f>IF($A159="","",SUMIFS('Program Summary'!$G$5:$G$5000,'Program Summary'!$B$5:$B$5000,$A159,'Program Summary'!$C$5:$C$5000,"&lt;&gt;Community Quarterback"))</f>
        <v/>
      </c>
      <c r="I159" s="133" t="str">
        <f>IF($A159="","",SUMIFS('Program Summary'!$H$5:$H$5000,'Program Summary'!$B$5:$B$5000,$A159,'Program Summary'!$C$5:$C$5000,"&lt;&gt;Community Quarterback"))</f>
        <v/>
      </c>
      <c r="J159" s="133" t="str">
        <f>IF($A159="","",SUMIFS('Program Summary'!$I$5:$I$5000,'Program Summary'!$B$5:$B$5000,$A159,'Program Summary'!$C$5:$C$5000,"&lt;&gt;Community Quarterback"))</f>
        <v/>
      </c>
      <c r="K159" s="133" t="str">
        <f t="shared" si="2"/>
        <v/>
      </c>
      <c r="M159" s="134" t="str" cm="1">
        <f t="array" ref="M159">IFERROR(INDEX(_xlfn._xlws.FILTER($A$5:$A$500,$A$5:$A$500&lt;&gt;""),ROWS($M$5:M159)),"")</f>
        <v/>
      </c>
    </row>
    <row r="160" spans="5:13" x14ac:dyDescent="0.3">
      <c r="E160" s="133" t="str">
        <f>IF($A160="","",SUMIFS('Program Summary'!$G$5:$G$5000,'Program Summary'!$B$5:$B$5000,$A160,'Program Summary'!$C$5:$C$5000,"Community Quarterback"))</f>
        <v/>
      </c>
      <c r="F160" s="133" t="str">
        <f>IF($A160="","",SUMIFS('Program Summary'!$H$5:$H$5000,'Program Summary'!$B$5:$B$5000,$A160,'Program Summary'!$C$5:$C$5000,"Community Quarterback"))</f>
        <v/>
      </c>
      <c r="G160" s="133" t="str">
        <f>IF($A160="","",SUMIFS('Program Summary'!$I$5:$I$5000,'Program Summary'!$B$5:$B$5000,$A160,'Program Summary'!$C$5:$C$5000,"Community Quarterback"))</f>
        <v/>
      </c>
      <c r="H160" s="133" t="str">
        <f>IF($A160="","",SUMIFS('Program Summary'!$G$5:$G$5000,'Program Summary'!$B$5:$B$5000,$A160,'Program Summary'!$C$5:$C$5000,"&lt;&gt;Community Quarterback"))</f>
        <v/>
      </c>
      <c r="I160" s="133" t="str">
        <f>IF($A160="","",SUMIFS('Program Summary'!$H$5:$H$5000,'Program Summary'!$B$5:$B$5000,$A160,'Program Summary'!$C$5:$C$5000,"&lt;&gt;Community Quarterback"))</f>
        <v/>
      </c>
      <c r="J160" s="133" t="str">
        <f>IF($A160="","",SUMIFS('Program Summary'!$I$5:$I$5000,'Program Summary'!$B$5:$B$5000,$A160,'Program Summary'!$C$5:$C$5000,"&lt;&gt;Community Quarterback"))</f>
        <v/>
      </c>
      <c r="K160" s="133" t="str">
        <f t="shared" si="2"/>
        <v/>
      </c>
      <c r="M160" s="134" t="str" cm="1">
        <f t="array" ref="M160">IFERROR(INDEX(_xlfn._xlws.FILTER($A$5:$A$500,$A$5:$A$500&lt;&gt;""),ROWS($M$5:M160)),"")</f>
        <v/>
      </c>
    </row>
    <row r="161" spans="5:13" x14ac:dyDescent="0.3">
      <c r="E161" s="133" t="str">
        <f>IF($A161="","",SUMIFS('Program Summary'!$G$5:$G$5000,'Program Summary'!$B$5:$B$5000,$A161,'Program Summary'!$C$5:$C$5000,"Community Quarterback"))</f>
        <v/>
      </c>
      <c r="F161" s="133" t="str">
        <f>IF($A161="","",SUMIFS('Program Summary'!$H$5:$H$5000,'Program Summary'!$B$5:$B$5000,$A161,'Program Summary'!$C$5:$C$5000,"Community Quarterback"))</f>
        <v/>
      </c>
      <c r="G161" s="133" t="str">
        <f>IF($A161="","",SUMIFS('Program Summary'!$I$5:$I$5000,'Program Summary'!$B$5:$B$5000,$A161,'Program Summary'!$C$5:$C$5000,"Community Quarterback"))</f>
        <v/>
      </c>
      <c r="H161" s="133" t="str">
        <f>IF($A161="","",SUMIFS('Program Summary'!$G$5:$G$5000,'Program Summary'!$B$5:$B$5000,$A161,'Program Summary'!$C$5:$C$5000,"&lt;&gt;Community Quarterback"))</f>
        <v/>
      </c>
      <c r="I161" s="133" t="str">
        <f>IF($A161="","",SUMIFS('Program Summary'!$H$5:$H$5000,'Program Summary'!$B$5:$B$5000,$A161,'Program Summary'!$C$5:$C$5000,"&lt;&gt;Community Quarterback"))</f>
        <v/>
      </c>
      <c r="J161" s="133" t="str">
        <f>IF($A161="","",SUMIFS('Program Summary'!$I$5:$I$5000,'Program Summary'!$B$5:$B$5000,$A161,'Program Summary'!$C$5:$C$5000,"&lt;&gt;Community Quarterback"))</f>
        <v/>
      </c>
      <c r="K161" s="133" t="str">
        <f t="shared" si="2"/>
        <v/>
      </c>
      <c r="M161" s="134" t="str" cm="1">
        <f t="array" ref="M161">IFERROR(INDEX(_xlfn._xlws.FILTER($A$5:$A$500,$A$5:$A$500&lt;&gt;""),ROWS($M$5:M161)),"")</f>
        <v/>
      </c>
    </row>
    <row r="162" spans="5:13" x14ac:dyDescent="0.3">
      <c r="E162" s="133" t="str">
        <f>IF($A162="","",SUMIFS('Program Summary'!$G$5:$G$5000,'Program Summary'!$B$5:$B$5000,$A162,'Program Summary'!$C$5:$C$5000,"Community Quarterback"))</f>
        <v/>
      </c>
      <c r="F162" s="133" t="str">
        <f>IF($A162="","",SUMIFS('Program Summary'!$H$5:$H$5000,'Program Summary'!$B$5:$B$5000,$A162,'Program Summary'!$C$5:$C$5000,"Community Quarterback"))</f>
        <v/>
      </c>
      <c r="G162" s="133" t="str">
        <f>IF($A162="","",SUMIFS('Program Summary'!$I$5:$I$5000,'Program Summary'!$B$5:$B$5000,$A162,'Program Summary'!$C$5:$C$5000,"Community Quarterback"))</f>
        <v/>
      </c>
      <c r="H162" s="133" t="str">
        <f>IF($A162="","",SUMIFS('Program Summary'!$G$5:$G$5000,'Program Summary'!$B$5:$B$5000,$A162,'Program Summary'!$C$5:$C$5000,"&lt;&gt;Community Quarterback"))</f>
        <v/>
      </c>
      <c r="I162" s="133" t="str">
        <f>IF($A162="","",SUMIFS('Program Summary'!$H$5:$H$5000,'Program Summary'!$B$5:$B$5000,$A162,'Program Summary'!$C$5:$C$5000,"&lt;&gt;Community Quarterback"))</f>
        <v/>
      </c>
      <c r="J162" s="133" t="str">
        <f>IF($A162="","",SUMIFS('Program Summary'!$I$5:$I$5000,'Program Summary'!$B$5:$B$5000,$A162,'Program Summary'!$C$5:$C$5000,"&lt;&gt;Community Quarterback"))</f>
        <v/>
      </c>
      <c r="K162" s="133" t="str">
        <f t="shared" si="2"/>
        <v/>
      </c>
      <c r="M162" s="134" t="str" cm="1">
        <f t="array" ref="M162">IFERROR(INDEX(_xlfn._xlws.FILTER($A$5:$A$500,$A$5:$A$500&lt;&gt;""),ROWS($M$5:M162)),"")</f>
        <v/>
      </c>
    </row>
    <row r="163" spans="5:13" x14ac:dyDescent="0.3">
      <c r="E163" s="133" t="str">
        <f>IF($A163="","",SUMIFS('Program Summary'!$G$5:$G$5000,'Program Summary'!$B$5:$B$5000,$A163,'Program Summary'!$C$5:$C$5000,"Community Quarterback"))</f>
        <v/>
      </c>
      <c r="F163" s="133" t="str">
        <f>IF($A163="","",SUMIFS('Program Summary'!$H$5:$H$5000,'Program Summary'!$B$5:$B$5000,$A163,'Program Summary'!$C$5:$C$5000,"Community Quarterback"))</f>
        <v/>
      </c>
      <c r="G163" s="133" t="str">
        <f>IF($A163="","",SUMIFS('Program Summary'!$I$5:$I$5000,'Program Summary'!$B$5:$B$5000,$A163,'Program Summary'!$C$5:$C$5000,"Community Quarterback"))</f>
        <v/>
      </c>
      <c r="H163" s="133" t="str">
        <f>IF($A163="","",SUMIFS('Program Summary'!$G$5:$G$5000,'Program Summary'!$B$5:$B$5000,$A163,'Program Summary'!$C$5:$C$5000,"&lt;&gt;Community Quarterback"))</f>
        <v/>
      </c>
      <c r="I163" s="133" t="str">
        <f>IF($A163="","",SUMIFS('Program Summary'!$H$5:$H$5000,'Program Summary'!$B$5:$B$5000,$A163,'Program Summary'!$C$5:$C$5000,"&lt;&gt;Community Quarterback"))</f>
        <v/>
      </c>
      <c r="J163" s="133" t="str">
        <f>IF($A163="","",SUMIFS('Program Summary'!$I$5:$I$5000,'Program Summary'!$B$5:$B$5000,$A163,'Program Summary'!$C$5:$C$5000,"&lt;&gt;Community Quarterback"))</f>
        <v/>
      </c>
      <c r="K163" s="133" t="str">
        <f t="shared" si="2"/>
        <v/>
      </c>
      <c r="M163" s="134" t="str" cm="1">
        <f t="array" ref="M163">IFERROR(INDEX(_xlfn._xlws.FILTER($A$5:$A$500,$A$5:$A$500&lt;&gt;""),ROWS($M$5:M163)),"")</f>
        <v/>
      </c>
    </row>
    <row r="164" spans="5:13" x14ac:dyDescent="0.3">
      <c r="E164" s="133" t="str">
        <f>IF($A164="","",SUMIFS('Program Summary'!$G$5:$G$5000,'Program Summary'!$B$5:$B$5000,$A164,'Program Summary'!$C$5:$C$5000,"Community Quarterback"))</f>
        <v/>
      </c>
      <c r="F164" s="133" t="str">
        <f>IF($A164="","",SUMIFS('Program Summary'!$H$5:$H$5000,'Program Summary'!$B$5:$B$5000,$A164,'Program Summary'!$C$5:$C$5000,"Community Quarterback"))</f>
        <v/>
      </c>
      <c r="G164" s="133" t="str">
        <f>IF($A164="","",SUMIFS('Program Summary'!$I$5:$I$5000,'Program Summary'!$B$5:$B$5000,$A164,'Program Summary'!$C$5:$C$5000,"Community Quarterback"))</f>
        <v/>
      </c>
      <c r="H164" s="133" t="str">
        <f>IF($A164="","",SUMIFS('Program Summary'!$G$5:$G$5000,'Program Summary'!$B$5:$B$5000,$A164,'Program Summary'!$C$5:$C$5000,"&lt;&gt;Community Quarterback"))</f>
        <v/>
      </c>
      <c r="I164" s="133" t="str">
        <f>IF($A164="","",SUMIFS('Program Summary'!$H$5:$H$5000,'Program Summary'!$B$5:$B$5000,$A164,'Program Summary'!$C$5:$C$5000,"&lt;&gt;Community Quarterback"))</f>
        <v/>
      </c>
      <c r="J164" s="133" t="str">
        <f>IF($A164="","",SUMIFS('Program Summary'!$I$5:$I$5000,'Program Summary'!$B$5:$B$5000,$A164,'Program Summary'!$C$5:$C$5000,"&lt;&gt;Community Quarterback"))</f>
        <v/>
      </c>
      <c r="K164" s="133" t="str">
        <f t="shared" si="2"/>
        <v/>
      </c>
      <c r="M164" s="134" t="str" cm="1">
        <f t="array" ref="M164">IFERROR(INDEX(_xlfn._xlws.FILTER($A$5:$A$500,$A$5:$A$500&lt;&gt;""),ROWS($M$5:M164)),"")</f>
        <v/>
      </c>
    </row>
    <row r="165" spans="5:13" x14ac:dyDescent="0.3">
      <c r="E165" s="133" t="str">
        <f>IF($A165="","",SUMIFS('Program Summary'!$G$5:$G$5000,'Program Summary'!$B$5:$B$5000,$A165,'Program Summary'!$C$5:$C$5000,"Community Quarterback"))</f>
        <v/>
      </c>
      <c r="F165" s="133" t="str">
        <f>IF($A165="","",SUMIFS('Program Summary'!$H$5:$H$5000,'Program Summary'!$B$5:$B$5000,$A165,'Program Summary'!$C$5:$C$5000,"Community Quarterback"))</f>
        <v/>
      </c>
      <c r="G165" s="133" t="str">
        <f>IF($A165="","",SUMIFS('Program Summary'!$I$5:$I$5000,'Program Summary'!$B$5:$B$5000,$A165,'Program Summary'!$C$5:$C$5000,"Community Quarterback"))</f>
        <v/>
      </c>
      <c r="H165" s="133" t="str">
        <f>IF($A165="","",SUMIFS('Program Summary'!$G$5:$G$5000,'Program Summary'!$B$5:$B$5000,$A165,'Program Summary'!$C$5:$C$5000,"&lt;&gt;Community Quarterback"))</f>
        <v/>
      </c>
      <c r="I165" s="133" t="str">
        <f>IF($A165="","",SUMIFS('Program Summary'!$H$5:$H$5000,'Program Summary'!$B$5:$B$5000,$A165,'Program Summary'!$C$5:$C$5000,"&lt;&gt;Community Quarterback"))</f>
        <v/>
      </c>
      <c r="J165" s="133" t="str">
        <f>IF($A165="","",SUMIFS('Program Summary'!$I$5:$I$5000,'Program Summary'!$B$5:$B$5000,$A165,'Program Summary'!$C$5:$C$5000,"&lt;&gt;Community Quarterback"))</f>
        <v/>
      </c>
      <c r="K165" s="133" t="str">
        <f t="shared" si="2"/>
        <v/>
      </c>
      <c r="M165" s="134" t="str" cm="1">
        <f t="array" ref="M165">IFERROR(INDEX(_xlfn._xlws.FILTER($A$5:$A$500,$A$5:$A$500&lt;&gt;""),ROWS($M$5:M165)),"")</f>
        <v/>
      </c>
    </row>
    <row r="166" spans="5:13" x14ac:dyDescent="0.3">
      <c r="E166" s="133" t="str">
        <f>IF($A166="","",SUMIFS('Program Summary'!$G$5:$G$5000,'Program Summary'!$B$5:$B$5000,$A166,'Program Summary'!$C$5:$C$5000,"Community Quarterback"))</f>
        <v/>
      </c>
      <c r="F166" s="133" t="str">
        <f>IF($A166="","",SUMIFS('Program Summary'!$H$5:$H$5000,'Program Summary'!$B$5:$B$5000,$A166,'Program Summary'!$C$5:$C$5000,"Community Quarterback"))</f>
        <v/>
      </c>
      <c r="G166" s="133" t="str">
        <f>IF($A166="","",SUMIFS('Program Summary'!$I$5:$I$5000,'Program Summary'!$B$5:$B$5000,$A166,'Program Summary'!$C$5:$C$5000,"Community Quarterback"))</f>
        <v/>
      </c>
      <c r="H166" s="133" t="str">
        <f>IF($A166="","",SUMIFS('Program Summary'!$G$5:$G$5000,'Program Summary'!$B$5:$B$5000,$A166,'Program Summary'!$C$5:$C$5000,"&lt;&gt;Community Quarterback"))</f>
        <v/>
      </c>
      <c r="I166" s="133" t="str">
        <f>IF($A166="","",SUMIFS('Program Summary'!$H$5:$H$5000,'Program Summary'!$B$5:$B$5000,$A166,'Program Summary'!$C$5:$C$5000,"&lt;&gt;Community Quarterback"))</f>
        <v/>
      </c>
      <c r="J166" s="133" t="str">
        <f>IF($A166="","",SUMIFS('Program Summary'!$I$5:$I$5000,'Program Summary'!$B$5:$B$5000,$A166,'Program Summary'!$C$5:$C$5000,"&lt;&gt;Community Quarterback"))</f>
        <v/>
      </c>
      <c r="K166" s="133" t="str">
        <f t="shared" si="2"/>
        <v/>
      </c>
      <c r="M166" s="134" t="str" cm="1">
        <f t="array" ref="M166">IFERROR(INDEX(_xlfn._xlws.FILTER($A$5:$A$500,$A$5:$A$500&lt;&gt;""),ROWS($M$5:M166)),"")</f>
        <v/>
      </c>
    </row>
    <row r="167" spans="5:13" x14ac:dyDescent="0.3">
      <c r="E167" s="133" t="str">
        <f>IF($A167="","",SUMIFS('Program Summary'!$G$5:$G$5000,'Program Summary'!$B$5:$B$5000,$A167,'Program Summary'!$C$5:$C$5000,"Community Quarterback"))</f>
        <v/>
      </c>
      <c r="F167" s="133" t="str">
        <f>IF($A167="","",SUMIFS('Program Summary'!$H$5:$H$5000,'Program Summary'!$B$5:$B$5000,$A167,'Program Summary'!$C$5:$C$5000,"Community Quarterback"))</f>
        <v/>
      </c>
      <c r="G167" s="133" t="str">
        <f>IF($A167="","",SUMIFS('Program Summary'!$I$5:$I$5000,'Program Summary'!$B$5:$B$5000,$A167,'Program Summary'!$C$5:$C$5000,"Community Quarterback"))</f>
        <v/>
      </c>
      <c r="H167" s="133" t="str">
        <f>IF($A167="","",SUMIFS('Program Summary'!$G$5:$G$5000,'Program Summary'!$B$5:$B$5000,$A167,'Program Summary'!$C$5:$C$5000,"&lt;&gt;Community Quarterback"))</f>
        <v/>
      </c>
      <c r="I167" s="133" t="str">
        <f>IF($A167="","",SUMIFS('Program Summary'!$H$5:$H$5000,'Program Summary'!$B$5:$B$5000,$A167,'Program Summary'!$C$5:$C$5000,"&lt;&gt;Community Quarterback"))</f>
        <v/>
      </c>
      <c r="J167" s="133" t="str">
        <f>IF($A167="","",SUMIFS('Program Summary'!$I$5:$I$5000,'Program Summary'!$B$5:$B$5000,$A167,'Program Summary'!$C$5:$C$5000,"&lt;&gt;Community Quarterback"))</f>
        <v/>
      </c>
      <c r="K167" s="133" t="str">
        <f t="shared" si="2"/>
        <v/>
      </c>
      <c r="M167" s="134" t="str" cm="1">
        <f t="array" ref="M167">IFERROR(INDEX(_xlfn._xlws.FILTER($A$5:$A$500,$A$5:$A$500&lt;&gt;""),ROWS($M$5:M167)),"")</f>
        <v/>
      </c>
    </row>
    <row r="168" spans="5:13" x14ac:dyDescent="0.3">
      <c r="E168" s="133" t="str">
        <f>IF($A168="","",SUMIFS('Program Summary'!$G$5:$G$5000,'Program Summary'!$B$5:$B$5000,$A168,'Program Summary'!$C$5:$C$5000,"Community Quarterback"))</f>
        <v/>
      </c>
      <c r="F168" s="133" t="str">
        <f>IF($A168="","",SUMIFS('Program Summary'!$H$5:$H$5000,'Program Summary'!$B$5:$B$5000,$A168,'Program Summary'!$C$5:$C$5000,"Community Quarterback"))</f>
        <v/>
      </c>
      <c r="G168" s="133" t="str">
        <f>IF($A168="","",SUMIFS('Program Summary'!$I$5:$I$5000,'Program Summary'!$B$5:$B$5000,$A168,'Program Summary'!$C$5:$C$5000,"Community Quarterback"))</f>
        <v/>
      </c>
      <c r="H168" s="133" t="str">
        <f>IF($A168="","",SUMIFS('Program Summary'!$G$5:$G$5000,'Program Summary'!$B$5:$B$5000,$A168,'Program Summary'!$C$5:$C$5000,"&lt;&gt;Community Quarterback"))</f>
        <v/>
      </c>
      <c r="I168" s="133" t="str">
        <f>IF($A168="","",SUMIFS('Program Summary'!$H$5:$H$5000,'Program Summary'!$B$5:$B$5000,$A168,'Program Summary'!$C$5:$C$5000,"&lt;&gt;Community Quarterback"))</f>
        <v/>
      </c>
      <c r="J168" s="133" t="str">
        <f>IF($A168="","",SUMIFS('Program Summary'!$I$5:$I$5000,'Program Summary'!$B$5:$B$5000,$A168,'Program Summary'!$C$5:$C$5000,"&lt;&gt;Community Quarterback"))</f>
        <v/>
      </c>
      <c r="K168" s="133" t="str">
        <f t="shared" si="2"/>
        <v/>
      </c>
      <c r="M168" s="134" t="str" cm="1">
        <f t="array" ref="M168">IFERROR(INDEX(_xlfn._xlws.FILTER($A$5:$A$500,$A$5:$A$500&lt;&gt;""),ROWS($M$5:M168)),"")</f>
        <v/>
      </c>
    </row>
    <row r="169" spans="5:13" x14ac:dyDescent="0.3">
      <c r="E169" s="133" t="str">
        <f>IF($A169="","",SUMIFS('Program Summary'!$G$5:$G$5000,'Program Summary'!$B$5:$B$5000,$A169,'Program Summary'!$C$5:$C$5000,"Community Quarterback"))</f>
        <v/>
      </c>
      <c r="F169" s="133" t="str">
        <f>IF($A169="","",SUMIFS('Program Summary'!$H$5:$H$5000,'Program Summary'!$B$5:$B$5000,$A169,'Program Summary'!$C$5:$C$5000,"Community Quarterback"))</f>
        <v/>
      </c>
      <c r="G169" s="133" t="str">
        <f>IF($A169="","",SUMIFS('Program Summary'!$I$5:$I$5000,'Program Summary'!$B$5:$B$5000,$A169,'Program Summary'!$C$5:$C$5000,"Community Quarterback"))</f>
        <v/>
      </c>
      <c r="H169" s="133" t="str">
        <f>IF($A169="","",SUMIFS('Program Summary'!$G$5:$G$5000,'Program Summary'!$B$5:$B$5000,$A169,'Program Summary'!$C$5:$C$5000,"&lt;&gt;Community Quarterback"))</f>
        <v/>
      </c>
      <c r="I169" s="133" t="str">
        <f>IF($A169="","",SUMIFS('Program Summary'!$H$5:$H$5000,'Program Summary'!$B$5:$B$5000,$A169,'Program Summary'!$C$5:$C$5000,"&lt;&gt;Community Quarterback"))</f>
        <v/>
      </c>
      <c r="J169" s="133" t="str">
        <f>IF($A169="","",SUMIFS('Program Summary'!$I$5:$I$5000,'Program Summary'!$B$5:$B$5000,$A169,'Program Summary'!$C$5:$C$5000,"&lt;&gt;Community Quarterback"))</f>
        <v/>
      </c>
      <c r="K169" s="133" t="str">
        <f t="shared" si="2"/>
        <v/>
      </c>
      <c r="M169" s="134" t="str" cm="1">
        <f t="array" ref="M169">IFERROR(INDEX(_xlfn._xlws.FILTER($A$5:$A$500,$A$5:$A$500&lt;&gt;""),ROWS($M$5:M169)),"")</f>
        <v/>
      </c>
    </row>
    <row r="170" spans="5:13" x14ac:dyDescent="0.3">
      <c r="E170" s="133" t="str">
        <f>IF($A170="","",SUMIFS('Program Summary'!$G$5:$G$5000,'Program Summary'!$B$5:$B$5000,$A170,'Program Summary'!$C$5:$C$5000,"Community Quarterback"))</f>
        <v/>
      </c>
      <c r="F170" s="133" t="str">
        <f>IF($A170="","",SUMIFS('Program Summary'!$H$5:$H$5000,'Program Summary'!$B$5:$B$5000,$A170,'Program Summary'!$C$5:$C$5000,"Community Quarterback"))</f>
        <v/>
      </c>
      <c r="G170" s="133" t="str">
        <f>IF($A170="","",SUMIFS('Program Summary'!$I$5:$I$5000,'Program Summary'!$B$5:$B$5000,$A170,'Program Summary'!$C$5:$C$5000,"Community Quarterback"))</f>
        <v/>
      </c>
      <c r="H170" s="133" t="str">
        <f>IF($A170="","",SUMIFS('Program Summary'!$G$5:$G$5000,'Program Summary'!$B$5:$B$5000,$A170,'Program Summary'!$C$5:$C$5000,"&lt;&gt;Community Quarterback"))</f>
        <v/>
      </c>
      <c r="I170" s="133" t="str">
        <f>IF($A170="","",SUMIFS('Program Summary'!$H$5:$H$5000,'Program Summary'!$B$5:$B$5000,$A170,'Program Summary'!$C$5:$C$5000,"&lt;&gt;Community Quarterback"))</f>
        <v/>
      </c>
      <c r="J170" s="133" t="str">
        <f>IF($A170="","",SUMIFS('Program Summary'!$I$5:$I$5000,'Program Summary'!$B$5:$B$5000,$A170,'Program Summary'!$C$5:$C$5000,"&lt;&gt;Community Quarterback"))</f>
        <v/>
      </c>
      <c r="K170" s="133" t="str">
        <f t="shared" si="2"/>
        <v/>
      </c>
      <c r="M170" s="134" t="str" cm="1">
        <f t="array" ref="M170">IFERROR(INDEX(_xlfn._xlws.FILTER($A$5:$A$500,$A$5:$A$500&lt;&gt;""),ROWS($M$5:M170)),"")</f>
        <v/>
      </c>
    </row>
    <row r="171" spans="5:13" x14ac:dyDescent="0.3">
      <c r="E171" s="133" t="str">
        <f>IF($A171="","",SUMIFS('Program Summary'!$G$5:$G$5000,'Program Summary'!$B$5:$B$5000,$A171,'Program Summary'!$C$5:$C$5000,"Community Quarterback"))</f>
        <v/>
      </c>
      <c r="F171" s="133" t="str">
        <f>IF($A171="","",SUMIFS('Program Summary'!$H$5:$H$5000,'Program Summary'!$B$5:$B$5000,$A171,'Program Summary'!$C$5:$C$5000,"Community Quarterback"))</f>
        <v/>
      </c>
      <c r="G171" s="133" t="str">
        <f>IF($A171="","",SUMIFS('Program Summary'!$I$5:$I$5000,'Program Summary'!$B$5:$B$5000,$A171,'Program Summary'!$C$5:$C$5000,"Community Quarterback"))</f>
        <v/>
      </c>
      <c r="H171" s="133" t="str">
        <f>IF($A171="","",SUMIFS('Program Summary'!$G$5:$G$5000,'Program Summary'!$B$5:$B$5000,$A171,'Program Summary'!$C$5:$C$5000,"&lt;&gt;Community Quarterback"))</f>
        <v/>
      </c>
      <c r="I171" s="133" t="str">
        <f>IF($A171="","",SUMIFS('Program Summary'!$H$5:$H$5000,'Program Summary'!$B$5:$B$5000,$A171,'Program Summary'!$C$5:$C$5000,"&lt;&gt;Community Quarterback"))</f>
        <v/>
      </c>
      <c r="J171" s="133" t="str">
        <f>IF($A171="","",SUMIFS('Program Summary'!$I$5:$I$5000,'Program Summary'!$B$5:$B$5000,$A171,'Program Summary'!$C$5:$C$5000,"&lt;&gt;Community Quarterback"))</f>
        <v/>
      </c>
      <c r="K171" s="133" t="str">
        <f t="shared" si="2"/>
        <v/>
      </c>
      <c r="M171" s="134" t="str" cm="1">
        <f t="array" ref="M171">IFERROR(INDEX(_xlfn._xlws.FILTER($A$5:$A$500,$A$5:$A$500&lt;&gt;""),ROWS($M$5:M171)),"")</f>
        <v/>
      </c>
    </row>
    <row r="172" spans="5:13" x14ac:dyDescent="0.3">
      <c r="E172" s="133" t="str">
        <f>IF($A172="","",SUMIFS('Program Summary'!$G$5:$G$5000,'Program Summary'!$B$5:$B$5000,$A172,'Program Summary'!$C$5:$C$5000,"Community Quarterback"))</f>
        <v/>
      </c>
      <c r="F172" s="133" t="str">
        <f>IF($A172="","",SUMIFS('Program Summary'!$H$5:$H$5000,'Program Summary'!$B$5:$B$5000,$A172,'Program Summary'!$C$5:$C$5000,"Community Quarterback"))</f>
        <v/>
      </c>
      <c r="G172" s="133" t="str">
        <f>IF($A172="","",SUMIFS('Program Summary'!$I$5:$I$5000,'Program Summary'!$B$5:$B$5000,$A172,'Program Summary'!$C$5:$C$5000,"Community Quarterback"))</f>
        <v/>
      </c>
      <c r="H172" s="133" t="str">
        <f>IF($A172="","",SUMIFS('Program Summary'!$G$5:$G$5000,'Program Summary'!$B$5:$B$5000,$A172,'Program Summary'!$C$5:$C$5000,"&lt;&gt;Community Quarterback"))</f>
        <v/>
      </c>
      <c r="I172" s="133" t="str">
        <f>IF($A172="","",SUMIFS('Program Summary'!$H$5:$H$5000,'Program Summary'!$B$5:$B$5000,$A172,'Program Summary'!$C$5:$C$5000,"&lt;&gt;Community Quarterback"))</f>
        <v/>
      </c>
      <c r="J172" s="133" t="str">
        <f>IF($A172="","",SUMIFS('Program Summary'!$I$5:$I$5000,'Program Summary'!$B$5:$B$5000,$A172,'Program Summary'!$C$5:$C$5000,"&lt;&gt;Community Quarterback"))</f>
        <v/>
      </c>
      <c r="K172" s="133" t="str">
        <f t="shared" si="2"/>
        <v/>
      </c>
      <c r="M172" s="134" t="str" cm="1">
        <f t="array" ref="M172">IFERROR(INDEX(_xlfn._xlws.FILTER($A$5:$A$500,$A$5:$A$500&lt;&gt;""),ROWS($M$5:M172)),"")</f>
        <v/>
      </c>
    </row>
    <row r="173" spans="5:13" x14ac:dyDescent="0.3">
      <c r="E173" s="133" t="str">
        <f>IF($A173="","",SUMIFS('Program Summary'!$G$5:$G$5000,'Program Summary'!$B$5:$B$5000,$A173,'Program Summary'!$C$5:$C$5000,"Community Quarterback"))</f>
        <v/>
      </c>
      <c r="F173" s="133" t="str">
        <f>IF($A173="","",SUMIFS('Program Summary'!$H$5:$H$5000,'Program Summary'!$B$5:$B$5000,$A173,'Program Summary'!$C$5:$C$5000,"Community Quarterback"))</f>
        <v/>
      </c>
      <c r="G173" s="133" t="str">
        <f>IF($A173="","",SUMIFS('Program Summary'!$I$5:$I$5000,'Program Summary'!$B$5:$B$5000,$A173,'Program Summary'!$C$5:$C$5000,"Community Quarterback"))</f>
        <v/>
      </c>
      <c r="H173" s="133" t="str">
        <f>IF($A173="","",SUMIFS('Program Summary'!$G$5:$G$5000,'Program Summary'!$B$5:$B$5000,$A173,'Program Summary'!$C$5:$C$5000,"&lt;&gt;Community Quarterback"))</f>
        <v/>
      </c>
      <c r="I173" s="133" t="str">
        <f>IF($A173="","",SUMIFS('Program Summary'!$H$5:$H$5000,'Program Summary'!$B$5:$B$5000,$A173,'Program Summary'!$C$5:$C$5000,"&lt;&gt;Community Quarterback"))</f>
        <v/>
      </c>
      <c r="J173" s="133" t="str">
        <f>IF($A173="","",SUMIFS('Program Summary'!$I$5:$I$5000,'Program Summary'!$B$5:$B$5000,$A173,'Program Summary'!$C$5:$C$5000,"&lt;&gt;Community Quarterback"))</f>
        <v/>
      </c>
      <c r="K173" s="133" t="str">
        <f t="shared" si="2"/>
        <v/>
      </c>
      <c r="M173" s="134" t="str" cm="1">
        <f t="array" ref="M173">IFERROR(INDEX(_xlfn._xlws.FILTER($A$5:$A$500,$A$5:$A$500&lt;&gt;""),ROWS($M$5:M173)),"")</f>
        <v/>
      </c>
    </row>
    <row r="174" spans="5:13" x14ac:dyDescent="0.3">
      <c r="E174" s="133" t="str">
        <f>IF($A174="","",SUMIFS('Program Summary'!$G$5:$G$5000,'Program Summary'!$B$5:$B$5000,$A174,'Program Summary'!$C$5:$C$5000,"Community Quarterback"))</f>
        <v/>
      </c>
      <c r="F174" s="133" t="str">
        <f>IF($A174="","",SUMIFS('Program Summary'!$H$5:$H$5000,'Program Summary'!$B$5:$B$5000,$A174,'Program Summary'!$C$5:$C$5000,"Community Quarterback"))</f>
        <v/>
      </c>
      <c r="G174" s="133" t="str">
        <f>IF($A174="","",SUMIFS('Program Summary'!$I$5:$I$5000,'Program Summary'!$B$5:$B$5000,$A174,'Program Summary'!$C$5:$C$5000,"Community Quarterback"))</f>
        <v/>
      </c>
      <c r="H174" s="133" t="str">
        <f>IF($A174="","",SUMIFS('Program Summary'!$G$5:$G$5000,'Program Summary'!$B$5:$B$5000,$A174,'Program Summary'!$C$5:$C$5000,"&lt;&gt;Community Quarterback"))</f>
        <v/>
      </c>
      <c r="I174" s="133" t="str">
        <f>IF($A174="","",SUMIFS('Program Summary'!$H$5:$H$5000,'Program Summary'!$B$5:$B$5000,$A174,'Program Summary'!$C$5:$C$5000,"&lt;&gt;Community Quarterback"))</f>
        <v/>
      </c>
      <c r="J174" s="133" t="str">
        <f>IF($A174="","",SUMIFS('Program Summary'!$I$5:$I$5000,'Program Summary'!$B$5:$B$5000,$A174,'Program Summary'!$C$5:$C$5000,"&lt;&gt;Community Quarterback"))</f>
        <v/>
      </c>
      <c r="K174" s="133" t="str">
        <f t="shared" si="2"/>
        <v/>
      </c>
      <c r="M174" s="134" t="str" cm="1">
        <f t="array" ref="M174">IFERROR(INDEX(_xlfn._xlws.FILTER($A$5:$A$500,$A$5:$A$500&lt;&gt;""),ROWS($M$5:M174)),"")</f>
        <v/>
      </c>
    </row>
    <row r="175" spans="5:13" x14ac:dyDescent="0.3">
      <c r="E175" s="133" t="str">
        <f>IF($A175="","",SUMIFS('Program Summary'!$G$5:$G$5000,'Program Summary'!$B$5:$B$5000,$A175,'Program Summary'!$C$5:$C$5000,"Community Quarterback"))</f>
        <v/>
      </c>
      <c r="F175" s="133" t="str">
        <f>IF($A175="","",SUMIFS('Program Summary'!$H$5:$H$5000,'Program Summary'!$B$5:$B$5000,$A175,'Program Summary'!$C$5:$C$5000,"Community Quarterback"))</f>
        <v/>
      </c>
      <c r="G175" s="133" t="str">
        <f>IF($A175="","",SUMIFS('Program Summary'!$I$5:$I$5000,'Program Summary'!$B$5:$B$5000,$A175,'Program Summary'!$C$5:$C$5000,"Community Quarterback"))</f>
        <v/>
      </c>
      <c r="H175" s="133" t="str">
        <f>IF($A175="","",SUMIFS('Program Summary'!$G$5:$G$5000,'Program Summary'!$B$5:$B$5000,$A175,'Program Summary'!$C$5:$C$5000,"&lt;&gt;Community Quarterback"))</f>
        <v/>
      </c>
      <c r="I175" s="133" t="str">
        <f>IF($A175="","",SUMIFS('Program Summary'!$H$5:$H$5000,'Program Summary'!$B$5:$B$5000,$A175,'Program Summary'!$C$5:$C$5000,"&lt;&gt;Community Quarterback"))</f>
        <v/>
      </c>
      <c r="J175" s="133" t="str">
        <f>IF($A175="","",SUMIFS('Program Summary'!$I$5:$I$5000,'Program Summary'!$B$5:$B$5000,$A175,'Program Summary'!$C$5:$C$5000,"&lt;&gt;Community Quarterback"))</f>
        <v/>
      </c>
      <c r="K175" s="133" t="str">
        <f t="shared" si="2"/>
        <v/>
      </c>
      <c r="M175" s="134" t="str" cm="1">
        <f t="array" ref="M175">IFERROR(INDEX(_xlfn._xlws.FILTER($A$5:$A$500,$A$5:$A$500&lt;&gt;""),ROWS($M$5:M175)),"")</f>
        <v/>
      </c>
    </row>
    <row r="176" spans="5:13" x14ac:dyDescent="0.3">
      <c r="E176" s="133" t="str">
        <f>IF($A176="","",SUMIFS('Program Summary'!$G$5:$G$5000,'Program Summary'!$B$5:$B$5000,$A176,'Program Summary'!$C$5:$C$5000,"Community Quarterback"))</f>
        <v/>
      </c>
      <c r="F176" s="133" t="str">
        <f>IF($A176="","",SUMIFS('Program Summary'!$H$5:$H$5000,'Program Summary'!$B$5:$B$5000,$A176,'Program Summary'!$C$5:$C$5000,"Community Quarterback"))</f>
        <v/>
      </c>
      <c r="G176" s="133" t="str">
        <f>IF($A176="","",SUMIFS('Program Summary'!$I$5:$I$5000,'Program Summary'!$B$5:$B$5000,$A176,'Program Summary'!$C$5:$C$5000,"Community Quarterback"))</f>
        <v/>
      </c>
      <c r="H176" s="133" t="str">
        <f>IF($A176="","",SUMIFS('Program Summary'!$G$5:$G$5000,'Program Summary'!$B$5:$B$5000,$A176,'Program Summary'!$C$5:$C$5000,"&lt;&gt;Community Quarterback"))</f>
        <v/>
      </c>
      <c r="I176" s="133" t="str">
        <f>IF($A176="","",SUMIFS('Program Summary'!$H$5:$H$5000,'Program Summary'!$B$5:$B$5000,$A176,'Program Summary'!$C$5:$C$5000,"&lt;&gt;Community Quarterback"))</f>
        <v/>
      </c>
      <c r="J176" s="133" t="str">
        <f>IF($A176="","",SUMIFS('Program Summary'!$I$5:$I$5000,'Program Summary'!$B$5:$B$5000,$A176,'Program Summary'!$C$5:$C$5000,"&lt;&gt;Community Quarterback"))</f>
        <v/>
      </c>
      <c r="K176" s="133" t="str">
        <f t="shared" si="2"/>
        <v/>
      </c>
      <c r="M176" s="134" t="str" cm="1">
        <f t="array" ref="M176">IFERROR(INDEX(_xlfn._xlws.FILTER($A$5:$A$500,$A$5:$A$500&lt;&gt;""),ROWS($M$5:M176)),"")</f>
        <v/>
      </c>
    </row>
    <row r="177" spans="5:13" x14ac:dyDescent="0.3">
      <c r="E177" s="133" t="str">
        <f>IF($A177="","",SUMIFS('Program Summary'!$G$5:$G$5000,'Program Summary'!$B$5:$B$5000,$A177,'Program Summary'!$C$5:$C$5000,"Community Quarterback"))</f>
        <v/>
      </c>
      <c r="F177" s="133" t="str">
        <f>IF($A177="","",SUMIFS('Program Summary'!$H$5:$H$5000,'Program Summary'!$B$5:$B$5000,$A177,'Program Summary'!$C$5:$C$5000,"Community Quarterback"))</f>
        <v/>
      </c>
      <c r="G177" s="133" t="str">
        <f>IF($A177="","",SUMIFS('Program Summary'!$I$5:$I$5000,'Program Summary'!$B$5:$B$5000,$A177,'Program Summary'!$C$5:$C$5000,"Community Quarterback"))</f>
        <v/>
      </c>
      <c r="H177" s="133" t="str">
        <f>IF($A177="","",SUMIFS('Program Summary'!$G$5:$G$5000,'Program Summary'!$B$5:$B$5000,$A177,'Program Summary'!$C$5:$C$5000,"&lt;&gt;Community Quarterback"))</f>
        <v/>
      </c>
      <c r="I177" s="133" t="str">
        <f>IF($A177="","",SUMIFS('Program Summary'!$H$5:$H$5000,'Program Summary'!$B$5:$B$5000,$A177,'Program Summary'!$C$5:$C$5000,"&lt;&gt;Community Quarterback"))</f>
        <v/>
      </c>
      <c r="J177" s="133" t="str">
        <f>IF($A177="","",SUMIFS('Program Summary'!$I$5:$I$5000,'Program Summary'!$B$5:$B$5000,$A177,'Program Summary'!$C$5:$C$5000,"&lt;&gt;Community Quarterback"))</f>
        <v/>
      </c>
      <c r="K177" s="133" t="str">
        <f t="shared" si="2"/>
        <v/>
      </c>
      <c r="M177" s="134" t="str" cm="1">
        <f t="array" ref="M177">IFERROR(INDEX(_xlfn._xlws.FILTER($A$5:$A$500,$A$5:$A$500&lt;&gt;""),ROWS($M$5:M177)),"")</f>
        <v/>
      </c>
    </row>
    <row r="178" spans="5:13" x14ac:dyDescent="0.3">
      <c r="E178" s="133" t="str">
        <f>IF($A178="","",SUMIFS('Program Summary'!$G$5:$G$5000,'Program Summary'!$B$5:$B$5000,$A178,'Program Summary'!$C$5:$C$5000,"Community Quarterback"))</f>
        <v/>
      </c>
      <c r="F178" s="133" t="str">
        <f>IF($A178="","",SUMIFS('Program Summary'!$H$5:$H$5000,'Program Summary'!$B$5:$B$5000,$A178,'Program Summary'!$C$5:$C$5000,"Community Quarterback"))</f>
        <v/>
      </c>
      <c r="G178" s="133" t="str">
        <f>IF($A178="","",SUMIFS('Program Summary'!$I$5:$I$5000,'Program Summary'!$B$5:$B$5000,$A178,'Program Summary'!$C$5:$C$5000,"Community Quarterback"))</f>
        <v/>
      </c>
      <c r="H178" s="133" t="str">
        <f>IF($A178="","",SUMIFS('Program Summary'!$G$5:$G$5000,'Program Summary'!$B$5:$B$5000,$A178,'Program Summary'!$C$5:$C$5000,"&lt;&gt;Community Quarterback"))</f>
        <v/>
      </c>
      <c r="I178" s="133" t="str">
        <f>IF($A178="","",SUMIFS('Program Summary'!$H$5:$H$5000,'Program Summary'!$B$5:$B$5000,$A178,'Program Summary'!$C$5:$C$5000,"&lt;&gt;Community Quarterback"))</f>
        <v/>
      </c>
      <c r="J178" s="133" t="str">
        <f>IF($A178="","",SUMIFS('Program Summary'!$I$5:$I$5000,'Program Summary'!$B$5:$B$5000,$A178,'Program Summary'!$C$5:$C$5000,"&lt;&gt;Community Quarterback"))</f>
        <v/>
      </c>
      <c r="K178" s="133" t="str">
        <f t="shared" si="2"/>
        <v/>
      </c>
      <c r="M178" s="134" t="str" cm="1">
        <f t="array" ref="M178">IFERROR(INDEX(_xlfn._xlws.FILTER($A$5:$A$500,$A$5:$A$500&lt;&gt;""),ROWS($M$5:M178)),"")</f>
        <v/>
      </c>
    </row>
    <row r="179" spans="5:13" x14ac:dyDescent="0.3">
      <c r="E179" s="133" t="str">
        <f>IF($A179="","",SUMIFS('Program Summary'!$G$5:$G$5000,'Program Summary'!$B$5:$B$5000,$A179,'Program Summary'!$C$5:$C$5000,"Community Quarterback"))</f>
        <v/>
      </c>
      <c r="F179" s="133" t="str">
        <f>IF($A179="","",SUMIFS('Program Summary'!$H$5:$H$5000,'Program Summary'!$B$5:$B$5000,$A179,'Program Summary'!$C$5:$C$5000,"Community Quarterback"))</f>
        <v/>
      </c>
      <c r="G179" s="133" t="str">
        <f>IF($A179="","",SUMIFS('Program Summary'!$I$5:$I$5000,'Program Summary'!$B$5:$B$5000,$A179,'Program Summary'!$C$5:$C$5000,"Community Quarterback"))</f>
        <v/>
      </c>
      <c r="H179" s="133" t="str">
        <f>IF($A179="","",SUMIFS('Program Summary'!$G$5:$G$5000,'Program Summary'!$B$5:$B$5000,$A179,'Program Summary'!$C$5:$C$5000,"&lt;&gt;Community Quarterback"))</f>
        <v/>
      </c>
      <c r="I179" s="133" t="str">
        <f>IF($A179="","",SUMIFS('Program Summary'!$H$5:$H$5000,'Program Summary'!$B$5:$B$5000,$A179,'Program Summary'!$C$5:$C$5000,"&lt;&gt;Community Quarterback"))</f>
        <v/>
      </c>
      <c r="J179" s="133" t="str">
        <f>IF($A179="","",SUMIFS('Program Summary'!$I$5:$I$5000,'Program Summary'!$B$5:$B$5000,$A179,'Program Summary'!$C$5:$C$5000,"&lt;&gt;Community Quarterback"))</f>
        <v/>
      </c>
      <c r="K179" s="133" t="str">
        <f t="shared" si="2"/>
        <v/>
      </c>
      <c r="M179" s="134" t="str" cm="1">
        <f t="array" ref="M179">IFERROR(INDEX(_xlfn._xlws.FILTER($A$5:$A$500,$A$5:$A$500&lt;&gt;""),ROWS($M$5:M179)),"")</f>
        <v/>
      </c>
    </row>
    <row r="180" spans="5:13" x14ac:dyDescent="0.3">
      <c r="E180" s="133" t="str">
        <f>IF($A180="","",SUMIFS('Program Summary'!$G$5:$G$5000,'Program Summary'!$B$5:$B$5000,$A180,'Program Summary'!$C$5:$C$5000,"Community Quarterback"))</f>
        <v/>
      </c>
      <c r="F180" s="133" t="str">
        <f>IF($A180="","",SUMIFS('Program Summary'!$H$5:$H$5000,'Program Summary'!$B$5:$B$5000,$A180,'Program Summary'!$C$5:$C$5000,"Community Quarterback"))</f>
        <v/>
      </c>
      <c r="G180" s="133" t="str">
        <f>IF($A180="","",SUMIFS('Program Summary'!$I$5:$I$5000,'Program Summary'!$B$5:$B$5000,$A180,'Program Summary'!$C$5:$C$5000,"Community Quarterback"))</f>
        <v/>
      </c>
      <c r="H180" s="133" t="str">
        <f>IF($A180="","",SUMIFS('Program Summary'!$G$5:$G$5000,'Program Summary'!$B$5:$B$5000,$A180,'Program Summary'!$C$5:$C$5000,"&lt;&gt;Community Quarterback"))</f>
        <v/>
      </c>
      <c r="I180" s="133" t="str">
        <f>IF($A180="","",SUMIFS('Program Summary'!$H$5:$H$5000,'Program Summary'!$B$5:$B$5000,$A180,'Program Summary'!$C$5:$C$5000,"&lt;&gt;Community Quarterback"))</f>
        <v/>
      </c>
      <c r="J180" s="133" t="str">
        <f>IF($A180="","",SUMIFS('Program Summary'!$I$5:$I$5000,'Program Summary'!$B$5:$B$5000,$A180,'Program Summary'!$C$5:$C$5000,"&lt;&gt;Community Quarterback"))</f>
        <v/>
      </c>
      <c r="K180" s="133" t="str">
        <f t="shared" si="2"/>
        <v/>
      </c>
      <c r="M180" s="134" t="str" cm="1">
        <f t="array" ref="M180">IFERROR(INDEX(_xlfn._xlws.FILTER($A$5:$A$500,$A$5:$A$500&lt;&gt;""),ROWS($M$5:M180)),"")</f>
        <v/>
      </c>
    </row>
    <row r="181" spans="5:13" x14ac:dyDescent="0.3">
      <c r="E181" s="133" t="str">
        <f>IF($A181="","",SUMIFS('Program Summary'!$G$5:$G$5000,'Program Summary'!$B$5:$B$5000,$A181,'Program Summary'!$C$5:$C$5000,"Community Quarterback"))</f>
        <v/>
      </c>
      <c r="F181" s="133" t="str">
        <f>IF($A181="","",SUMIFS('Program Summary'!$H$5:$H$5000,'Program Summary'!$B$5:$B$5000,$A181,'Program Summary'!$C$5:$C$5000,"Community Quarterback"))</f>
        <v/>
      </c>
      <c r="G181" s="133" t="str">
        <f>IF($A181="","",SUMIFS('Program Summary'!$I$5:$I$5000,'Program Summary'!$B$5:$B$5000,$A181,'Program Summary'!$C$5:$C$5000,"Community Quarterback"))</f>
        <v/>
      </c>
      <c r="H181" s="133" t="str">
        <f>IF($A181="","",SUMIFS('Program Summary'!$G$5:$G$5000,'Program Summary'!$B$5:$B$5000,$A181,'Program Summary'!$C$5:$C$5000,"&lt;&gt;Community Quarterback"))</f>
        <v/>
      </c>
      <c r="I181" s="133" t="str">
        <f>IF($A181="","",SUMIFS('Program Summary'!$H$5:$H$5000,'Program Summary'!$B$5:$B$5000,$A181,'Program Summary'!$C$5:$C$5000,"&lt;&gt;Community Quarterback"))</f>
        <v/>
      </c>
      <c r="J181" s="133" t="str">
        <f>IF($A181="","",SUMIFS('Program Summary'!$I$5:$I$5000,'Program Summary'!$B$5:$B$5000,$A181,'Program Summary'!$C$5:$C$5000,"&lt;&gt;Community Quarterback"))</f>
        <v/>
      </c>
      <c r="K181" s="133" t="str">
        <f t="shared" si="2"/>
        <v/>
      </c>
      <c r="M181" s="134" t="str" cm="1">
        <f t="array" ref="M181">IFERROR(INDEX(_xlfn._xlws.FILTER($A$5:$A$500,$A$5:$A$500&lt;&gt;""),ROWS($M$5:M181)),"")</f>
        <v/>
      </c>
    </row>
    <row r="182" spans="5:13" x14ac:dyDescent="0.3">
      <c r="E182" s="133" t="str">
        <f>IF($A182="","",SUMIFS('Program Summary'!$G$5:$G$5000,'Program Summary'!$B$5:$B$5000,$A182,'Program Summary'!$C$5:$C$5000,"Community Quarterback"))</f>
        <v/>
      </c>
      <c r="F182" s="133" t="str">
        <f>IF($A182="","",SUMIFS('Program Summary'!$H$5:$H$5000,'Program Summary'!$B$5:$B$5000,$A182,'Program Summary'!$C$5:$C$5000,"Community Quarterback"))</f>
        <v/>
      </c>
      <c r="G182" s="133" t="str">
        <f>IF($A182="","",SUMIFS('Program Summary'!$I$5:$I$5000,'Program Summary'!$B$5:$B$5000,$A182,'Program Summary'!$C$5:$C$5000,"Community Quarterback"))</f>
        <v/>
      </c>
      <c r="H182" s="133" t="str">
        <f>IF($A182="","",SUMIFS('Program Summary'!$G$5:$G$5000,'Program Summary'!$B$5:$B$5000,$A182,'Program Summary'!$C$5:$C$5000,"&lt;&gt;Community Quarterback"))</f>
        <v/>
      </c>
      <c r="I182" s="133" t="str">
        <f>IF($A182="","",SUMIFS('Program Summary'!$H$5:$H$5000,'Program Summary'!$B$5:$B$5000,$A182,'Program Summary'!$C$5:$C$5000,"&lt;&gt;Community Quarterback"))</f>
        <v/>
      </c>
      <c r="J182" s="133" t="str">
        <f>IF($A182="","",SUMIFS('Program Summary'!$I$5:$I$5000,'Program Summary'!$B$5:$B$5000,$A182,'Program Summary'!$C$5:$C$5000,"&lt;&gt;Community Quarterback"))</f>
        <v/>
      </c>
      <c r="K182" s="133" t="str">
        <f t="shared" si="2"/>
        <v/>
      </c>
      <c r="M182" s="134" t="str" cm="1">
        <f t="array" ref="M182">IFERROR(INDEX(_xlfn._xlws.FILTER($A$5:$A$500,$A$5:$A$500&lt;&gt;""),ROWS($M$5:M182)),"")</f>
        <v/>
      </c>
    </row>
    <row r="183" spans="5:13" x14ac:dyDescent="0.3">
      <c r="E183" s="133" t="str">
        <f>IF($A183="","",SUMIFS('Program Summary'!$G$5:$G$5000,'Program Summary'!$B$5:$B$5000,$A183,'Program Summary'!$C$5:$C$5000,"Community Quarterback"))</f>
        <v/>
      </c>
      <c r="F183" s="133" t="str">
        <f>IF($A183="","",SUMIFS('Program Summary'!$H$5:$H$5000,'Program Summary'!$B$5:$B$5000,$A183,'Program Summary'!$C$5:$C$5000,"Community Quarterback"))</f>
        <v/>
      </c>
      <c r="G183" s="133" t="str">
        <f>IF($A183="","",SUMIFS('Program Summary'!$I$5:$I$5000,'Program Summary'!$B$5:$B$5000,$A183,'Program Summary'!$C$5:$C$5000,"Community Quarterback"))</f>
        <v/>
      </c>
      <c r="H183" s="133" t="str">
        <f>IF($A183="","",SUMIFS('Program Summary'!$G$5:$G$5000,'Program Summary'!$B$5:$B$5000,$A183,'Program Summary'!$C$5:$C$5000,"&lt;&gt;Community Quarterback"))</f>
        <v/>
      </c>
      <c r="I183" s="133" t="str">
        <f>IF($A183="","",SUMIFS('Program Summary'!$H$5:$H$5000,'Program Summary'!$B$5:$B$5000,$A183,'Program Summary'!$C$5:$C$5000,"&lt;&gt;Community Quarterback"))</f>
        <v/>
      </c>
      <c r="J183" s="133" t="str">
        <f>IF($A183="","",SUMIFS('Program Summary'!$I$5:$I$5000,'Program Summary'!$B$5:$B$5000,$A183,'Program Summary'!$C$5:$C$5000,"&lt;&gt;Community Quarterback"))</f>
        <v/>
      </c>
      <c r="K183" s="133" t="str">
        <f t="shared" si="2"/>
        <v/>
      </c>
      <c r="M183" s="134" t="str" cm="1">
        <f t="array" ref="M183">IFERROR(INDEX(_xlfn._xlws.FILTER($A$5:$A$500,$A$5:$A$500&lt;&gt;""),ROWS($M$5:M183)),"")</f>
        <v/>
      </c>
    </row>
    <row r="184" spans="5:13" x14ac:dyDescent="0.3">
      <c r="E184" s="133" t="str">
        <f>IF($A184="","",SUMIFS('Program Summary'!$G$5:$G$5000,'Program Summary'!$B$5:$B$5000,$A184,'Program Summary'!$C$5:$C$5000,"Community Quarterback"))</f>
        <v/>
      </c>
      <c r="F184" s="133" t="str">
        <f>IF($A184="","",SUMIFS('Program Summary'!$H$5:$H$5000,'Program Summary'!$B$5:$B$5000,$A184,'Program Summary'!$C$5:$C$5000,"Community Quarterback"))</f>
        <v/>
      </c>
      <c r="G184" s="133" t="str">
        <f>IF($A184="","",SUMIFS('Program Summary'!$I$5:$I$5000,'Program Summary'!$B$5:$B$5000,$A184,'Program Summary'!$C$5:$C$5000,"Community Quarterback"))</f>
        <v/>
      </c>
      <c r="H184" s="133" t="str">
        <f>IF($A184="","",SUMIFS('Program Summary'!$G$5:$G$5000,'Program Summary'!$B$5:$B$5000,$A184,'Program Summary'!$C$5:$C$5000,"&lt;&gt;Community Quarterback"))</f>
        <v/>
      </c>
      <c r="I184" s="133" t="str">
        <f>IF($A184="","",SUMIFS('Program Summary'!$H$5:$H$5000,'Program Summary'!$B$5:$B$5000,$A184,'Program Summary'!$C$5:$C$5000,"&lt;&gt;Community Quarterback"))</f>
        <v/>
      </c>
      <c r="J184" s="133" t="str">
        <f>IF($A184="","",SUMIFS('Program Summary'!$I$5:$I$5000,'Program Summary'!$B$5:$B$5000,$A184,'Program Summary'!$C$5:$C$5000,"&lt;&gt;Community Quarterback"))</f>
        <v/>
      </c>
      <c r="K184" s="133" t="str">
        <f t="shared" si="2"/>
        <v/>
      </c>
      <c r="M184" s="134" t="str" cm="1">
        <f t="array" ref="M184">IFERROR(INDEX(_xlfn._xlws.FILTER($A$5:$A$500,$A$5:$A$500&lt;&gt;""),ROWS($M$5:M184)),"")</f>
        <v/>
      </c>
    </row>
    <row r="185" spans="5:13" x14ac:dyDescent="0.3">
      <c r="E185" s="133" t="str">
        <f>IF($A185="","",SUMIFS('Program Summary'!$G$5:$G$5000,'Program Summary'!$B$5:$B$5000,$A185,'Program Summary'!$C$5:$C$5000,"Community Quarterback"))</f>
        <v/>
      </c>
      <c r="F185" s="133" t="str">
        <f>IF($A185="","",SUMIFS('Program Summary'!$H$5:$H$5000,'Program Summary'!$B$5:$B$5000,$A185,'Program Summary'!$C$5:$C$5000,"Community Quarterback"))</f>
        <v/>
      </c>
      <c r="G185" s="133" t="str">
        <f>IF($A185="","",SUMIFS('Program Summary'!$I$5:$I$5000,'Program Summary'!$B$5:$B$5000,$A185,'Program Summary'!$C$5:$C$5000,"Community Quarterback"))</f>
        <v/>
      </c>
      <c r="H185" s="133" t="str">
        <f>IF($A185="","",SUMIFS('Program Summary'!$G$5:$G$5000,'Program Summary'!$B$5:$B$5000,$A185,'Program Summary'!$C$5:$C$5000,"&lt;&gt;Community Quarterback"))</f>
        <v/>
      </c>
      <c r="I185" s="133" t="str">
        <f>IF($A185="","",SUMIFS('Program Summary'!$H$5:$H$5000,'Program Summary'!$B$5:$B$5000,$A185,'Program Summary'!$C$5:$C$5000,"&lt;&gt;Community Quarterback"))</f>
        <v/>
      </c>
      <c r="J185" s="133" t="str">
        <f>IF($A185="","",SUMIFS('Program Summary'!$I$5:$I$5000,'Program Summary'!$B$5:$B$5000,$A185,'Program Summary'!$C$5:$C$5000,"&lt;&gt;Community Quarterback"))</f>
        <v/>
      </c>
      <c r="K185" s="133" t="str">
        <f t="shared" si="2"/>
        <v/>
      </c>
      <c r="M185" s="134" t="str" cm="1">
        <f t="array" ref="M185">IFERROR(INDEX(_xlfn._xlws.FILTER($A$5:$A$500,$A$5:$A$500&lt;&gt;""),ROWS($M$5:M185)),"")</f>
        <v/>
      </c>
    </row>
    <row r="186" spans="5:13" x14ac:dyDescent="0.3">
      <c r="E186" s="133" t="str">
        <f>IF($A186="","",SUMIFS('Program Summary'!$G$5:$G$5000,'Program Summary'!$B$5:$B$5000,$A186,'Program Summary'!$C$5:$C$5000,"Community Quarterback"))</f>
        <v/>
      </c>
      <c r="F186" s="133" t="str">
        <f>IF($A186="","",SUMIFS('Program Summary'!$H$5:$H$5000,'Program Summary'!$B$5:$B$5000,$A186,'Program Summary'!$C$5:$C$5000,"Community Quarterback"))</f>
        <v/>
      </c>
      <c r="G186" s="133" t="str">
        <f>IF($A186="","",SUMIFS('Program Summary'!$I$5:$I$5000,'Program Summary'!$B$5:$B$5000,$A186,'Program Summary'!$C$5:$C$5000,"Community Quarterback"))</f>
        <v/>
      </c>
      <c r="H186" s="133" t="str">
        <f>IF($A186="","",SUMIFS('Program Summary'!$G$5:$G$5000,'Program Summary'!$B$5:$B$5000,$A186,'Program Summary'!$C$5:$C$5000,"&lt;&gt;Community Quarterback"))</f>
        <v/>
      </c>
      <c r="I186" s="133" t="str">
        <f>IF($A186="","",SUMIFS('Program Summary'!$H$5:$H$5000,'Program Summary'!$B$5:$B$5000,$A186,'Program Summary'!$C$5:$C$5000,"&lt;&gt;Community Quarterback"))</f>
        <v/>
      </c>
      <c r="J186" s="133" t="str">
        <f>IF($A186="","",SUMIFS('Program Summary'!$I$5:$I$5000,'Program Summary'!$B$5:$B$5000,$A186,'Program Summary'!$C$5:$C$5000,"&lt;&gt;Community Quarterback"))</f>
        <v/>
      </c>
      <c r="K186" s="133" t="str">
        <f t="shared" si="2"/>
        <v/>
      </c>
      <c r="M186" s="134" t="str" cm="1">
        <f t="array" ref="M186">IFERROR(INDEX(_xlfn._xlws.FILTER($A$5:$A$500,$A$5:$A$500&lt;&gt;""),ROWS($M$5:M186)),"")</f>
        <v/>
      </c>
    </row>
    <row r="187" spans="5:13" x14ac:dyDescent="0.3">
      <c r="E187" s="133" t="str">
        <f>IF($A187="","",SUMIFS('Program Summary'!$G$5:$G$5000,'Program Summary'!$B$5:$B$5000,$A187,'Program Summary'!$C$5:$C$5000,"Community Quarterback"))</f>
        <v/>
      </c>
      <c r="F187" s="133" t="str">
        <f>IF($A187="","",SUMIFS('Program Summary'!$H$5:$H$5000,'Program Summary'!$B$5:$B$5000,$A187,'Program Summary'!$C$5:$C$5000,"Community Quarterback"))</f>
        <v/>
      </c>
      <c r="G187" s="133" t="str">
        <f>IF($A187="","",SUMIFS('Program Summary'!$I$5:$I$5000,'Program Summary'!$B$5:$B$5000,$A187,'Program Summary'!$C$5:$C$5000,"Community Quarterback"))</f>
        <v/>
      </c>
      <c r="H187" s="133" t="str">
        <f>IF($A187="","",SUMIFS('Program Summary'!$G$5:$G$5000,'Program Summary'!$B$5:$B$5000,$A187,'Program Summary'!$C$5:$C$5000,"&lt;&gt;Community Quarterback"))</f>
        <v/>
      </c>
      <c r="I187" s="133" t="str">
        <f>IF($A187="","",SUMIFS('Program Summary'!$H$5:$H$5000,'Program Summary'!$B$5:$B$5000,$A187,'Program Summary'!$C$5:$C$5000,"&lt;&gt;Community Quarterback"))</f>
        <v/>
      </c>
      <c r="J187" s="133" t="str">
        <f>IF($A187="","",SUMIFS('Program Summary'!$I$5:$I$5000,'Program Summary'!$B$5:$B$5000,$A187,'Program Summary'!$C$5:$C$5000,"&lt;&gt;Community Quarterback"))</f>
        <v/>
      </c>
      <c r="K187" s="133" t="str">
        <f t="shared" si="2"/>
        <v/>
      </c>
      <c r="M187" s="134" t="str" cm="1">
        <f t="array" ref="M187">IFERROR(INDEX(_xlfn._xlws.FILTER($A$5:$A$500,$A$5:$A$500&lt;&gt;""),ROWS($M$5:M187)),"")</f>
        <v/>
      </c>
    </row>
    <row r="188" spans="5:13" x14ac:dyDescent="0.3">
      <c r="E188" s="133" t="str">
        <f>IF($A188="","",SUMIFS('Program Summary'!$G$5:$G$5000,'Program Summary'!$B$5:$B$5000,$A188,'Program Summary'!$C$5:$C$5000,"Community Quarterback"))</f>
        <v/>
      </c>
      <c r="F188" s="133" t="str">
        <f>IF($A188="","",SUMIFS('Program Summary'!$H$5:$H$5000,'Program Summary'!$B$5:$B$5000,$A188,'Program Summary'!$C$5:$C$5000,"Community Quarterback"))</f>
        <v/>
      </c>
      <c r="G188" s="133" t="str">
        <f>IF($A188="","",SUMIFS('Program Summary'!$I$5:$I$5000,'Program Summary'!$B$5:$B$5000,$A188,'Program Summary'!$C$5:$C$5000,"Community Quarterback"))</f>
        <v/>
      </c>
      <c r="H188" s="133" t="str">
        <f>IF($A188="","",SUMIFS('Program Summary'!$G$5:$G$5000,'Program Summary'!$B$5:$B$5000,$A188,'Program Summary'!$C$5:$C$5000,"&lt;&gt;Community Quarterback"))</f>
        <v/>
      </c>
      <c r="I188" s="133" t="str">
        <f>IF($A188="","",SUMIFS('Program Summary'!$H$5:$H$5000,'Program Summary'!$B$5:$B$5000,$A188,'Program Summary'!$C$5:$C$5000,"&lt;&gt;Community Quarterback"))</f>
        <v/>
      </c>
      <c r="J188" s="133" t="str">
        <f>IF($A188="","",SUMIFS('Program Summary'!$I$5:$I$5000,'Program Summary'!$B$5:$B$5000,$A188,'Program Summary'!$C$5:$C$5000,"&lt;&gt;Community Quarterback"))</f>
        <v/>
      </c>
      <c r="K188" s="133" t="str">
        <f t="shared" si="2"/>
        <v/>
      </c>
      <c r="M188" s="134" t="str" cm="1">
        <f t="array" ref="M188">IFERROR(INDEX(_xlfn._xlws.FILTER($A$5:$A$500,$A$5:$A$500&lt;&gt;""),ROWS($M$5:M188)),"")</f>
        <v/>
      </c>
    </row>
    <row r="189" spans="5:13" x14ac:dyDescent="0.3">
      <c r="E189" s="133" t="str">
        <f>IF($A189="","",SUMIFS('Program Summary'!$G$5:$G$5000,'Program Summary'!$B$5:$B$5000,$A189,'Program Summary'!$C$5:$C$5000,"Community Quarterback"))</f>
        <v/>
      </c>
      <c r="F189" s="133" t="str">
        <f>IF($A189="","",SUMIFS('Program Summary'!$H$5:$H$5000,'Program Summary'!$B$5:$B$5000,$A189,'Program Summary'!$C$5:$C$5000,"Community Quarterback"))</f>
        <v/>
      </c>
      <c r="G189" s="133" t="str">
        <f>IF($A189="","",SUMIFS('Program Summary'!$I$5:$I$5000,'Program Summary'!$B$5:$B$5000,$A189,'Program Summary'!$C$5:$C$5000,"Community Quarterback"))</f>
        <v/>
      </c>
      <c r="H189" s="133" t="str">
        <f>IF($A189="","",SUMIFS('Program Summary'!$G$5:$G$5000,'Program Summary'!$B$5:$B$5000,$A189,'Program Summary'!$C$5:$C$5000,"&lt;&gt;Community Quarterback"))</f>
        <v/>
      </c>
      <c r="I189" s="133" t="str">
        <f>IF($A189="","",SUMIFS('Program Summary'!$H$5:$H$5000,'Program Summary'!$B$5:$B$5000,$A189,'Program Summary'!$C$5:$C$5000,"&lt;&gt;Community Quarterback"))</f>
        <v/>
      </c>
      <c r="J189" s="133" t="str">
        <f>IF($A189="","",SUMIFS('Program Summary'!$I$5:$I$5000,'Program Summary'!$B$5:$B$5000,$A189,'Program Summary'!$C$5:$C$5000,"&lt;&gt;Community Quarterback"))</f>
        <v/>
      </c>
      <c r="K189" s="133" t="str">
        <f t="shared" si="2"/>
        <v/>
      </c>
      <c r="M189" s="134" t="str" cm="1">
        <f t="array" ref="M189">IFERROR(INDEX(_xlfn._xlws.FILTER($A$5:$A$500,$A$5:$A$500&lt;&gt;""),ROWS($M$5:M189)),"")</f>
        <v/>
      </c>
    </row>
    <row r="190" spans="5:13" x14ac:dyDescent="0.3">
      <c r="E190" s="133" t="str">
        <f>IF($A190="","",SUMIFS('Program Summary'!$G$5:$G$5000,'Program Summary'!$B$5:$B$5000,$A190,'Program Summary'!$C$5:$C$5000,"Community Quarterback"))</f>
        <v/>
      </c>
      <c r="F190" s="133" t="str">
        <f>IF($A190="","",SUMIFS('Program Summary'!$H$5:$H$5000,'Program Summary'!$B$5:$B$5000,$A190,'Program Summary'!$C$5:$C$5000,"Community Quarterback"))</f>
        <v/>
      </c>
      <c r="G190" s="133" t="str">
        <f>IF($A190="","",SUMIFS('Program Summary'!$I$5:$I$5000,'Program Summary'!$B$5:$B$5000,$A190,'Program Summary'!$C$5:$C$5000,"Community Quarterback"))</f>
        <v/>
      </c>
      <c r="H190" s="133" t="str">
        <f>IF($A190="","",SUMIFS('Program Summary'!$G$5:$G$5000,'Program Summary'!$B$5:$B$5000,$A190,'Program Summary'!$C$5:$C$5000,"&lt;&gt;Community Quarterback"))</f>
        <v/>
      </c>
      <c r="I190" s="133" t="str">
        <f>IF($A190="","",SUMIFS('Program Summary'!$H$5:$H$5000,'Program Summary'!$B$5:$B$5000,$A190,'Program Summary'!$C$5:$C$5000,"&lt;&gt;Community Quarterback"))</f>
        <v/>
      </c>
      <c r="J190" s="133" t="str">
        <f>IF($A190="","",SUMIFS('Program Summary'!$I$5:$I$5000,'Program Summary'!$B$5:$B$5000,$A190,'Program Summary'!$C$5:$C$5000,"&lt;&gt;Community Quarterback"))</f>
        <v/>
      </c>
      <c r="K190" s="133" t="str">
        <f t="shared" si="2"/>
        <v/>
      </c>
      <c r="M190" s="134" t="str" cm="1">
        <f t="array" ref="M190">IFERROR(INDEX(_xlfn._xlws.FILTER($A$5:$A$500,$A$5:$A$500&lt;&gt;""),ROWS($M$5:M190)),"")</f>
        <v/>
      </c>
    </row>
    <row r="191" spans="5:13" x14ac:dyDescent="0.3">
      <c r="E191" s="133" t="str">
        <f>IF($A191="","",SUMIFS('Program Summary'!$G$5:$G$5000,'Program Summary'!$B$5:$B$5000,$A191,'Program Summary'!$C$5:$C$5000,"Community Quarterback"))</f>
        <v/>
      </c>
      <c r="F191" s="133" t="str">
        <f>IF($A191="","",SUMIFS('Program Summary'!$H$5:$H$5000,'Program Summary'!$B$5:$B$5000,$A191,'Program Summary'!$C$5:$C$5000,"Community Quarterback"))</f>
        <v/>
      </c>
      <c r="G191" s="133" t="str">
        <f>IF($A191="","",SUMIFS('Program Summary'!$I$5:$I$5000,'Program Summary'!$B$5:$B$5000,$A191,'Program Summary'!$C$5:$C$5000,"Community Quarterback"))</f>
        <v/>
      </c>
      <c r="H191" s="133" t="str">
        <f>IF($A191="","",SUMIFS('Program Summary'!$G$5:$G$5000,'Program Summary'!$B$5:$B$5000,$A191,'Program Summary'!$C$5:$C$5000,"&lt;&gt;Community Quarterback"))</f>
        <v/>
      </c>
      <c r="I191" s="133" t="str">
        <f>IF($A191="","",SUMIFS('Program Summary'!$H$5:$H$5000,'Program Summary'!$B$5:$B$5000,$A191,'Program Summary'!$C$5:$C$5000,"&lt;&gt;Community Quarterback"))</f>
        <v/>
      </c>
      <c r="J191" s="133" t="str">
        <f>IF($A191="","",SUMIFS('Program Summary'!$I$5:$I$5000,'Program Summary'!$B$5:$B$5000,$A191,'Program Summary'!$C$5:$C$5000,"&lt;&gt;Community Quarterback"))</f>
        <v/>
      </c>
      <c r="K191" s="133" t="str">
        <f t="shared" si="2"/>
        <v/>
      </c>
      <c r="M191" s="134" t="str" cm="1">
        <f t="array" ref="M191">IFERROR(INDEX(_xlfn._xlws.FILTER($A$5:$A$500,$A$5:$A$500&lt;&gt;""),ROWS($M$5:M191)),"")</f>
        <v/>
      </c>
    </row>
    <row r="192" spans="5:13" x14ac:dyDescent="0.3">
      <c r="E192" s="133" t="str">
        <f>IF($A192="","",SUMIFS('Program Summary'!$G$5:$G$5000,'Program Summary'!$B$5:$B$5000,$A192,'Program Summary'!$C$5:$C$5000,"Community Quarterback"))</f>
        <v/>
      </c>
      <c r="F192" s="133" t="str">
        <f>IF($A192="","",SUMIFS('Program Summary'!$H$5:$H$5000,'Program Summary'!$B$5:$B$5000,$A192,'Program Summary'!$C$5:$C$5000,"Community Quarterback"))</f>
        <v/>
      </c>
      <c r="G192" s="133" t="str">
        <f>IF($A192="","",SUMIFS('Program Summary'!$I$5:$I$5000,'Program Summary'!$B$5:$B$5000,$A192,'Program Summary'!$C$5:$C$5000,"Community Quarterback"))</f>
        <v/>
      </c>
      <c r="H192" s="133" t="str">
        <f>IF($A192="","",SUMIFS('Program Summary'!$G$5:$G$5000,'Program Summary'!$B$5:$B$5000,$A192,'Program Summary'!$C$5:$C$5000,"&lt;&gt;Community Quarterback"))</f>
        <v/>
      </c>
      <c r="I192" s="133" t="str">
        <f>IF($A192="","",SUMIFS('Program Summary'!$H$5:$H$5000,'Program Summary'!$B$5:$B$5000,$A192,'Program Summary'!$C$5:$C$5000,"&lt;&gt;Community Quarterback"))</f>
        <v/>
      </c>
      <c r="J192" s="133" t="str">
        <f>IF($A192="","",SUMIFS('Program Summary'!$I$5:$I$5000,'Program Summary'!$B$5:$B$5000,$A192,'Program Summary'!$C$5:$C$5000,"&lt;&gt;Community Quarterback"))</f>
        <v/>
      </c>
      <c r="K192" s="133" t="str">
        <f t="shared" si="2"/>
        <v/>
      </c>
      <c r="M192" s="134" t="str" cm="1">
        <f t="array" ref="M192">IFERROR(INDEX(_xlfn._xlws.FILTER($A$5:$A$500,$A$5:$A$500&lt;&gt;""),ROWS($M$5:M192)),"")</f>
        <v/>
      </c>
    </row>
    <row r="193" spans="5:13" x14ac:dyDescent="0.3">
      <c r="E193" s="133" t="str">
        <f>IF($A193="","",SUMIFS('Program Summary'!$G$5:$G$5000,'Program Summary'!$B$5:$B$5000,$A193,'Program Summary'!$C$5:$C$5000,"Community Quarterback"))</f>
        <v/>
      </c>
      <c r="F193" s="133" t="str">
        <f>IF($A193="","",SUMIFS('Program Summary'!$H$5:$H$5000,'Program Summary'!$B$5:$B$5000,$A193,'Program Summary'!$C$5:$C$5000,"Community Quarterback"))</f>
        <v/>
      </c>
      <c r="G193" s="133" t="str">
        <f>IF($A193="","",SUMIFS('Program Summary'!$I$5:$I$5000,'Program Summary'!$B$5:$B$5000,$A193,'Program Summary'!$C$5:$C$5000,"Community Quarterback"))</f>
        <v/>
      </c>
      <c r="H193" s="133" t="str">
        <f>IF($A193="","",SUMIFS('Program Summary'!$G$5:$G$5000,'Program Summary'!$B$5:$B$5000,$A193,'Program Summary'!$C$5:$C$5000,"&lt;&gt;Community Quarterback"))</f>
        <v/>
      </c>
      <c r="I193" s="133" t="str">
        <f>IF($A193="","",SUMIFS('Program Summary'!$H$5:$H$5000,'Program Summary'!$B$5:$B$5000,$A193,'Program Summary'!$C$5:$C$5000,"&lt;&gt;Community Quarterback"))</f>
        <v/>
      </c>
      <c r="J193" s="133" t="str">
        <f>IF($A193="","",SUMIFS('Program Summary'!$I$5:$I$5000,'Program Summary'!$B$5:$B$5000,$A193,'Program Summary'!$C$5:$C$5000,"&lt;&gt;Community Quarterback"))</f>
        <v/>
      </c>
      <c r="K193" s="133" t="str">
        <f t="shared" si="2"/>
        <v/>
      </c>
      <c r="M193" s="134" t="str" cm="1">
        <f t="array" ref="M193">IFERROR(INDEX(_xlfn._xlws.FILTER($A$5:$A$500,$A$5:$A$500&lt;&gt;""),ROWS($M$5:M193)),"")</f>
        <v/>
      </c>
    </row>
    <row r="194" spans="5:13" x14ac:dyDescent="0.3">
      <c r="E194" s="133" t="str">
        <f>IF($A194="","",SUMIFS('Program Summary'!$G$5:$G$5000,'Program Summary'!$B$5:$B$5000,$A194,'Program Summary'!$C$5:$C$5000,"Community Quarterback"))</f>
        <v/>
      </c>
      <c r="F194" s="133" t="str">
        <f>IF($A194="","",SUMIFS('Program Summary'!$H$5:$H$5000,'Program Summary'!$B$5:$B$5000,$A194,'Program Summary'!$C$5:$C$5000,"Community Quarterback"))</f>
        <v/>
      </c>
      <c r="G194" s="133" t="str">
        <f>IF($A194="","",SUMIFS('Program Summary'!$I$5:$I$5000,'Program Summary'!$B$5:$B$5000,$A194,'Program Summary'!$C$5:$C$5000,"Community Quarterback"))</f>
        <v/>
      </c>
      <c r="H194" s="133" t="str">
        <f>IF($A194="","",SUMIFS('Program Summary'!$G$5:$G$5000,'Program Summary'!$B$5:$B$5000,$A194,'Program Summary'!$C$5:$C$5000,"&lt;&gt;Community Quarterback"))</f>
        <v/>
      </c>
      <c r="I194" s="133" t="str">
        <f>IF($A194="","",SUMIFS('Program Summary'!$H$5:$H$5000,'Program Summary'!$B$5:$B$5000,$A194,'Program Summary'!$C$5:$C$5000,"&lt;&gt;Community Quarterback"))</f>
        <v/>
      </c>
      <c r="J194" s="133" t="str">
        <f>IF($A194="","",SUMIFS('Program Summary'!$I$5:$I$5000,'Program Summary'!$B$5:$B$5000,$A194,'Program Summary'!$C$5:$C$5000,"&lt;&gt;Community Quarterback"))</f>
        <v/>
      </c>
      <c r="K194" s="133" t="str">
        <f t="shared" si="2"/>
        <v/>
      </c>
      <c r="M194" s="134" t="str" cm="1">
        <f t="array" ref="M194">IFERROR(INDEX(_xlfn._xlws.FILTER($A$5:$A$500,$A$5:$A$500&lt;&gt;""),ROWS($M$5:M194)),"")</f>
        <v/>
      </c>
    </row>
    <row r="195" spans="5:13" x14ac:dyDescent="0.3">
      <c r="E195" s="133" t="str">
        <f>IF($A195="","",SUMIFS('Program Summary'!$G$5:$G$5000,'Program Summary'!$B$5:$B$5000,$A195,'Program Summary'!$C$5:$C$5000,"Community Quarterback"))</f>
        <v/>
      </c>
      <c r="F195" s="133" t="str">
        <f>IF($A195="","",SUMIFS('Program Summary'!$H$5:$H$5000,'Program Summary'!$B$5:$B$5000,$A195,'Program Summary'!$C$5:$C$5000,"Community Quarterback"))</f>
        <v/>
      </c>
      <c r="G195" s="133" t="str">
        <f>IF($A195="","",SUMIFS('Program Summary'!$I$5:$I$5000,'Program Summary'!$B$5:$B$5000,$A195,'Program Summary'!$C$5:$C$5000,"Community Quarterback"))</f>
        <v/>
      </c>
      <c r="H195" s="133" t="str">
        <f>IF($A195="","",SUMIFS('Program Summary'!$G$5:$G$5000,'Program Summary'!$B$5:$B$5000,$A195,'Program Summary'!$C$5:$C$5000,"&lt;&gt;Community Quarterback"))</f>
        <v/>
      </c>
      <c r="I195" s="133" t="str">
        <f>IF($A195="","",SUMIFS('Program Summary'!$H$5:$H$5000,'Program Summary'!$B$5:$B$5000,$A195,'Program Summary'!$C$5:$C$5000,"&lt;&gt;Community Quarterback"))</f>
        <v/>
      </c>
      <c r="J195" s="133" t="str">
        <f>IF($A195="","",SUMIFS('Program Summary'!$I$5:$I$5000,'Program Summary'!$B$5:$B$5000,$A195,'Program Summary'!$C$5:$C$5000,"&lt;&gt;Community Quarterback"))</f>
        <v/>
      </c>
      <c r="K195" s="133" t="str">
        <f t="shared" si="2"/>
        <v/>
      </c>
      <c r="M195" s="134" t="str" cm="1">
        <f t="array" ref="M195">IFERROR(INDEX(_xlfn._xlws.FILTER($A$5:$A$500,$A$5:$A$500&lt;&gt;""),ROWS($M$5:M195)),"")</f>
        <v/>
      </c>
    </row>
    <row r="196" spans="5:13" x14ac:dyDescent="0.3">
      <c r="E196" s="133" t="str">
        <f>IF($A196="","",SUMIFS('Program Summary'!$G$5:$G$5000,'Program Summary'!$B$5:$B$5000,$A196,'Program Summary'!$C$5:$C$5000,"Community Quarterback"))</f>
        <v/>
      </c>
      <c r="F196" s="133" t="str">
        <f>IF($A196="","",SUMIFS('Program Summary'!$H$5:$H$5000,'Program Summary'!$B$5:$B$5000,$A196,'Program Summary'!$C$5:$C$5000,"Community Quarterback"))</f>
        <v/>
      </c>
      <c r="G196" s="133" t="str">
        <f>IF($A196="","",SUMIFS('Program Summary'!$I$5:$I$5000,'Program Summary'!$B$5:$B$5000,$A196,'Program Summary'!$C$5:$C$5000,"Community Quarterback"))</f>
        <v/>
      </c>
      <c r="H196" s="133" t="str">
        <f>IF($A196="","",SUMIFS('Program Summary'!$G$5:$G$5000,'Program Summary'!$B$5:$B$5000,$A196,'Program Summary'!$C$5:$C$5000,"&lt;&gt;Community Quarterback"))</f>
        <v/>
      </c>
      <c r="I196" s="133" t="str">
        <f>IF($A196="","",SUMIFS('Program Summary'!$H$5:$H$5000,'Program Summary'!$B$5:$B$5000,$A196,'Program Summary'!$C$5:$C$5000,"&lt;&gt;Community Quarterback"))</f>
        <v/>
      </c>
      <c r="J196" s="133" t="str">
        <f>IF($A196="","",SUMIFS('Program Summary'!$I$5:$I$5000,'Program Summary'!$B$5:$B$5000,$A196,'Program Summary'!$C$5:$C$5000,"&lt;&gt;Community Quarterback"))</f>
        <v/>
      </c>
      <c r="K196" s="133" t="str">
        <f t="shared" si="2"/>
        <v/>
      </c>
      <c r="M196" s="134" t="str" cm="1">
        <f t="array" ref="M196">IFERROR(INDEX(_xlfn._xlws.FILTER($A$5:$A$500,$A$5:$A$500&lt;&gt;""),ROWS($M$5:M196)),"")</f>
        <v/>
      </c>
    </row>
    <row r="197" spans="5:13" x14ac:dyDescent="0.3">
      <c r="E197" s="133" t="str">
        <f>IF($A197="","",SUMIFS('Program Summary'!$G$5:$G$5000,'Program Summary'!$B$5:$B$5000,$A197,'Program Summary'!$C$5:$C$5000,"Community Quarterback"))</f>
        <v/>
      </c>
      <c r="F197" s="133" t="str">
        <f>IF($A197="","",SUMIFS('Program Summary'!$H$5:$H$5000,'Program Summary'!$B$5:$B$5000,$A197,'Program Summary'!$C$5:$C$5000,"Community Quarterback"))</f>
        <v/>
      </c>
      <c r="G197" s="133" t="str">
        <f>IF($A197="","",SUMIFS('Program Summary'!$I$5:$I$5000,'Program Summary'!$B$5:$B$5000,$A197,'Program Summary'!$C$5:$C$5000,"Community Quarterback"))</f>
        <v/>
      </c>
      <c r="H197" s="133" t="str">
        <f>IF($A197="","",SUMIFS('Program Summary'!$G$5:$G$5000,'Program Summary'!$B$5:$B$5000,$A197,'Program Summary'!$C$5:$C$5000,"&lt;&gt;Community Quarterback"))</f>
        <v/>
      </c>
      <c r="I197" s="133" t="str">
        <f>IF($A197="","",SUMIFS('Program Summary'!$H$5:$H$5000,'Program Summary'!$B$5:$B$5000,$A197,'Program Summary'!$C$5:$C$5000,"&lt;&gt;Community Quarterback"))</f>
        <v/>
      </c>
      <c r="J197" s="133" t="str">
        <f>IF($A197="","",SUMIFS('Program Summary'!$I$5:$I$5000,'Program Summary'!$B$5:$B$5000,$A197,'Program Summary'!$C$5:$C$5000,"&lt;&gt;Community Quarterback"))</f>
        <v/>
      </c>
      <c r="K197" s="133" t="str">
        <f t="shared" si="2"/>
        <v/>
      </c>
      <c r="M197" s="134" t="str" cm="1">
        <f t="array" ref="M197">IFERROR(INDEX(_xlfn._xlws.FILTER($A$5:$A$500,$A$5:$A$500&lt;&gt;""),ROWS($M$5:M197)),"")</f>
        <v/>
      </c>
    </row>
    <row r="198" spans="5:13" x14ac:dyDescent="0.3">
      <c r="E198" s="133" t="str">
        <f>IF($A198="","",SUMIFS('Program Summary'!$G$5:$G$5000,'Program Summary'!$B$5:$B$5000,$A198,'Program Summary'!$C$5:$C$5000,"Community Quarterback"))</f>
        <v/>
      </c>
      <c r="F198" s="133" t="str">
        <f>IF($A198="","",SUMIFS('Program Summary'!$H$5:$H$5000,'Program Summary'!$B$5:$B$5000,$A198,'Program Summary'!$C$5:$C$5000,"Community Quarterback"))</f>
        <v/>
      </c>
      <c r="G198" s="133" t="str">
        <f>IF($A198="","",SUMIFS('Program Summary'!$I$5:$I$5000,'Program Summary'!$B$5:$B$5000,$A198,'Program Summary'!$C$5:$C$5000,"Community Quarterback"))</f>
        <v/>
      </c>
      <c r="H198" s="133" t="str">
        <f>IF($A198="","",SUMIFS('Program Summary'!$G$5:$G$5000,'Program Summary'!$B$5:$B$5000,$A198,'Program Summary'!$C$5:$C$5000,"&lt;&gt;Community Quarterback"))</f>
        <v/>
      </c>
      <c r="I198" s="133" t="str">
        <f>IF($A198="","",SUMIFS('Program Summary'!$H$5:$H$5000,'Program Summary'!$B$5:$B$5000,$A198,'Program Summary'!$C$5:$C$5000,"&lt;&gt;Community Quarterback"))</f>
        <v/>
      </c>
      <c r="J198" s="133" t="str">
        <f>IF($A198="","",SUMIFS('Program Summary'!$I$5:$I$5000,'Program Summary'!$B$5:$B$5000,$A198,'Program Summary'!$C$5:$C$5000,"&lt;&gt;Community Quarterback"))</f>
        <v/>
      </c>
      <c r="K198" s="133" t="str">
        <f t="shared" ref="K198:K261" si="3">IF($A198="","",SUM(E198:J198))</f>
        <v/>
      </c>
      <c r="M198" s="134" t="str" cm="1">
        <f t="array" ref="M198">IFERROR(INDEX(_xlfn._xlws.FILTER($A$5:$A$500,$A$5:$A$500&lt;&gt;""),ROWS($M$5:M198)),"")</f>
        <v/>
      </c>
    </row>
    <row r="199" spans="5:13" x14ac:dyDescent="0.3">
      <c r="E199" s="133" t="str">
        <f>IF($A199="","",SUMIFS('Program Summary'!$G$5:$G$5000,'Program Summary'!$B$5:$B$5000,$A199,'Program Summary'!$C$5:$C$5000,"Community Quarterback"))</f>
        <v/>
      </c>
      <c r="F199" s="133" t="str">
        <f>IF($A199="","",SUMIFS('Program Summary'!$H$5:$H$5000,'Program Summary'!$B$5:$B$5000,$A199,'Program Summary'!$C$5:$C$5000,"Community Quarterback"))</f>
        <v/>
      </c>
      <c r="G199" s="133" t="str">
        <f>IF($A199="","",SUMIFS('Program Summary'!$I$5:$I$5000,'Program Summary'!$B$5:$B$5000,$A199,'Program Summary'!$C$5:$C$5000,"Community Quarterback"))</f>
        <v/>
      </c>
      <c r="H199" s="133" t="str">
        <f>IF($A199="","",SUMIFS('Program Summary'!$G$5:$G$5000,'Program Summary'!$B$5:$B$5000,$A199,'Program Summary'!$C$5:$C$5000,"&lt;&gt;Community Quarterback"))</f>
        <v/>
      </c>
      <c r="I199" s="133" t="str">
        <f>IF($A199="","",SUMIFS('Program Summary'!$H$5:$H$5000,'Program Summary'!$B$5:$B$5000,$A199,'Program Summary'!$C$5:$C$5000,"&lt;&gt;Community Quarterback"))</f>
        <v/>
      </c>
      <c r="J199" s="133" t="str">
        <f>IF($A199="","",SUMIFS('Program Summary'!$I$5:$I$5000,'Program Summary'!$B$5:$B$5000,$A199,'Program Summary'!$C$5:$C$5000,"&lt;&gt;Community Quarterback"))</f>
        <v/>
      </c>
      <c r="K199" s="133" t="str">
        <f t="shared" si="3"/>
        <v/>
      </c>
      <c r="M199" s="134" t="str" cm="1">
        <f t="array" ref="M199">IFERROR(INDEX(_xlfn._xlws.FILTER($A$5:$A$500,$A$5:$A$500&lt;&gt;""),ROWS($M$5:M199)),"")</f>
        <v/>
      </c>
    </row>
    <row r="200" spans="5:13" x14ac:dyDescent="0.3">
      <c r="E200" s="133" t="str">
        <f>IF($A200="","",SUMIFS('Program Summary'!$G$5:$G$5000,'Program Summary'!$B$5:$B$5000,$A200,'Program Summary'!$C$5:$C$5000,"Community Quarterback"))</f>
        <v/>
      </c>
      <c r="F200" s="133" t="str">
        <f>IF($A200="","",SUMIFS('Program Summary'!$H$5:$H$5000,'Program Summary'!$B$5:$B$5000,$A200,'Program Summary'!$C$5:$C$5000,"Community Quarterback"))</f>
        <v/>
      </c>
      <c r="G200" s="133" t="str">
        <f>IF($A200="","",SUMIFS('Program Summary'!$I$5:$I$5000,'Program Summary'!$B$5:$B$5000,$A200,'Program Summary'!$C$5:$C$5000,"Community Quarterback"))</f>
        <v/>
      </c>
      <c r="H200" s="133" t="str">
        <f>IF($A200="","",SUMIFS('Program Summary'!$G$5:$G$5000,'Program Summary'!$B$5:$B$5000,$A200,'Program Summary'!$C$5:$C$5000,"&lt;&gt;Community Quarterback"))</f>
        <v/>
      </c>
      <c r="I200" s="133" t="str">
        <f>IF($A200="","",SUMIFS('Program Summary'!$H$5:$H$5000,'Program Summary'!$B$5:$B$5000,$A200,'Program Summary'!$C$5:$C$5000,"&lt;&gt;Community Quarterback"))</f>
        <v/>
      </c>
      <c r="J200" s="133" t="str">
        <f>IF($A200="","",SUMIFS('Program Summary'!$I$5:$I$5000,'Program Summary'!$B$5:$B$5000,$A200,'Program Summary'!$C$5:$C$5000,"&lt;&gt;Community Quarterback"))</f>
        <v/>
      </c>
      <c r="K200" s="133" t="str">
        <f t="shared" si="3"/>
        <v/>
      </c>
      <c r="M200" s="134" t="str" cm="1">
        <f t="array" ref="M200">IFERROR(INDEX(_xlfn._xlws.FILTER($A$5:$A$500,$A$5:$A$500&lt;&gt;""),ROWS($M$5:M200)),"")</f>
        <v/>
      </c>
    </row>
    <row r="201" spans="5:13" x14ac:dyDescent="0.3">
      <c r="E201" s="133" t="str">
        <f>IF($A201="","",SUMIFS('Program Summary'!$G$5:$G$5000,'Program Summary'!$B$5:$B$5000,$A201,'Program Summary'!$C$5:$C$5000,"Community Quarterback"))</f>
        <v/>
      </c>
      <c r="F201" s="133" t="str">
        <f>IF($A201="","",SUMIFS('Program Summary'!$H$5:$H$5000,'Program Summary'!$B$5:$B$5000,$A201,'Program Summary'!$C$5:$C$5000,"Community Quarterback"))</f>
        <v/>
      </c>
      <c r="G201" s="133" t="str">
        <f>IF($A201="","",SUMIFS('Program Summary'!$I$5:$I$5000,'Program Summary'!$B$5:$B$5000,$A201,'Program Summary'!$C$5:$C$5000,"Community Quarterback"))</f>
        <v/>
      </c>
      <c r="H201" s="133" t="str">
        <f>IF($A201="","",SUMIFS('Program Summary'!$G$5:$G$5000,'Program Summary'!$B$5:$B$5000,$A201,'Program Summary'!$C$5:$C$5000,"&lt;&gt;Community Quarterback"))</f>
        <v/>
      </c>
      <c r="I201" s="133" t="str">
        <f>IF($A201="","",SUMIFS('Program Summary'!$H$5:$H$5000,'Program Summary'!$B$5:$B$5000,$A201,'Program Summary'!$C$5:$C$5000,"&lt;&gt;Community Quarterback"))</f>
        <v/>
      </c>
      <c r="J201" s="133" t="str">
        <f>IF($A201="","",SUMIFS('Program Summary'!$I$5:$I$5000,'Program Summary'!$B$5:$B$5000,$A201,'Program Summary'!$C$5:$C$5000,"&lt;&gt;Community Quarterback"))</f>
        <v/>
      </c>
      <c r="K201" s="133" t="str">
        <f t="shared" si="3"/>
        <v/>
      </c>
      <c r="M201" s="134" t="str" cm="1">
        <f t="array" ref="M201">IFERROR(INDEX(_xlfn._xlws.FILTER($A$5:$A$500,$A$5:$A$500&lt;&gt;""),ROWS($M$5:M201)),"")</f>
        <v/>
      </c>
    </row>
    <row r="202" spans="5:13" x14ac:dyDescent="0.3">
      <c r="E202" s="133" t="str">
        <f>IF($A202="","",SUMIFS('Program Summary'!$G$5:$G$5000,'Program Summary'!$B$5:$B$5000,$A202,'Program Summary'!$C$5:$C$5000,"Community Quarterback"))</f>
        <v/>
      </c>
      <c r="F202" s="133" t="str">
        <f>IF($A202="","",SUMIFS('Program Summary'!$H$5:$H$5000,'Program Summary'!$B$5:$B$5000,$A202,'Program Summary'!$C$5:$C$5000,"Community Quarterback"))</f>
        <v/>
      </c>
      <c r="G202" s="133" t="str">
        <f>IF($A202="","",SUMIFS('Program Summary'!$I$5:$I$5000,'Program Summary'!$B$5:$B$5000,$A202,'Program Summary'!$C$5:$C$5000,"Community Quarterback"))</f>
        <v/>
      </c>
      <c r="H202" s="133" t="str">
        <f>IF($A202="","",SUMIFS('Program Summary'!$G$5:$G$5000,'Program Summary'!$B$5:$B$5000,$A202,'Program Summary'!$C$5:$C$5000,"&lt;&gt;Community Quarterback"))</f>
        <v/>
      </c>
      <c r="I202" s="133" t="str">
        <f>IF($A202="","",SUMIFS('Program Summary'!$H$5:$H$5000,'Program Summary'!$B$5:$B$5000,$A202,'Program Summary'!$C$5:$C$5000,"&lt;&gt;Community Quarterback"))</f>
        <v/>
      </c>
      <c r="J202" s="133" t="str">
        <f>IF($A202="","",SUMIFS('Program Summary'!$I$5:$I$5000,'Program Summary'!$B$5:$B$5000,$A202,'Program Summary'!$C$5:$C$5000,"&lt;&gt;Community Quarterback"))</f>
        <v/>
      </c>
      <c r="K202" s="133" t="str">
        <f t="shared" si="3"/>
        <v/>
      </c>
      <c r="M202" s="134" t="str" cm="1">
        <f t="array" ref="M202">IFERROR(INDEX(_xlfn._xlws.FILTER($A$5:$A$500,$A$5:$A$500&lt;&gt;""),ROWS($M$5:M202)),"")</f>
        <v/>
      </c>
    </row>
    <row r="203" spans="5:13" x14ac:dyDescent="0.3">
      <c r="E203" s="133" t="str">
        <f>IF($A203="","",SUMIFS('Program Summary'!$G$5:$G$5000,'Program Summary'!$B$5:$B$5000,$A203,'Program Summary'!$C$5:$C$5000,"Community Quarterback"))</f>
        <v/>
      </c>
      <c r="F203" s="133" t="str">
        <f>IF($A203="","",SUMIFS('Program Summary'!$H$5:$H$5000,'Program Summary'!$B$5:$B$5000,$A203,'Program Summary'!$C$5:$C$5000,"Community Quarterback"))</f>
        <v/>
      </c>
      <c r="G203" s="133" t="str">
        <f>IF($A203="","",SUMIFS('Program Summary'!$I$5:$I$5000,'Program Summary'!$B$5:$B$5000,$A203,'Program Summary'!$C$5:$C$5000,"Community Quarterback"))</f>
        <v/>
      </c>
      <c r="H203" s="133" t="str">
        <f>IF($A203="","",SUMIFS('Program Summary'!$G$5:$G$5000,'Program Summary'!$B$5:$B$5000,$A203,'Program Summary'!$C$5:$C$5000,"&lt;&gt;Community Quarterback"))</f>
        <v/>
      </c>
      <c r="I203" s="133" t="str">
        <f>IF($A203="","",SUMIFS('Program Summary'!$H$5:$H$5000,'Program Summary'!$B$5:$B$5000,$A203,'Program Summary'!$C$5:$C$5000,"&lt;&gt;Community Quarterback"))</f>
        <v/>
      </c>
      <c r="J203" s="133" t="str">
        <f>IF($A203="","",SUMIFS('Program Summary'!$I$5:$I$5000,'Program Summary'!$B$5:$B$5000,$A203,'Program Summary'!$C$5:$C$5000,"&lt;&gt;Community Quarterback"))</f>
        <v/>
      </c>
      <c r="K203" s="133" t="str">
        <f t="shared" si="3"/>
        <v/>
      </c>
      <c r="M203" s="134" t="str" cm="1">
        <f t="array" ref="M203">IFERROR(INDEX(_xlfn._xlws.FILTER($A$5:$A$500,$A$5:$A$500&lt;&gt;""),ROWS($M$5:M203)),"")</f>
        <v/>
      </c>
    </row>
    <row r="204" spans="5:13" x14ac:dyDescent="0.3">
      <c r="E204" s="133" t="str">
        <f>IF($A204="","",SUMIFS('Program Summary'!$G$5:$G$5000,'Program Summary'!$B$5:$B$5000,$A204,'Program Summary'!$C$5:$C$5000,"Community Quarterback"))</f>
        <v/>
      </c>
      <c r="F204" s="133" t="str">
        <f>IF($A204="","",SUMIFS('Program Summary'!$H$5:$H$5000,'Program Summary'!$B$5:$B$5000,$A204,'Program Summary'!$C$5:$C$5000,"Community Quarterback"))</f>
        <v/>
      </c>
      <c r="G204" s="133" t="str">
        <f>IF($A204="","",SUMIFS('Program Summary'!$I$5:$I$5000,'Program Summary'!$B$5:$B$5000,$A204,'Program Summary'!$C$5:$C$5000,"Community Quarterback"))</f>
        <v/>
      </c>
      <c r="H204" s="133" t="str">
        <f>IF($A204="","",SUMIFS('Program Summary'!$G$5:$G$5000,'Program Summary'!$B$5:$B$5000,$A204,'Program Summary'!$C$5:$C$5000,"&lt;&gt;Community Quarterback"))</f>
        <v/>
      </c>
      <c r="I204" s="133" t="str">
        <f>IF($A204="","",SUMIFS('Program Summary'!$H$5:$H$5000,'Program Summary'!$B$5:$B$5000,$A204,'Program Summary'!$C$5:$C$5000,"&lt;&gt;Community Quarterback"))</f>
        <v/>
      </c>
      <c r="J204" s="133" t="str">
        <f>IF($A204="","",SUMIFS('Program Summary'!$I$5:$I$5000,'Program Summary'!$B$5:$B$5000,$A204,'Program Summary'!$C$5:$C$5000,"&lt;&gt;Community Quarterback"))</f>
        <v/>
      </c>
      <c r="K204" s="133" t="str">
        <f t="shared" si="3"/>
        <v/>
      </c>
      <c r="M204" s="134" t="str" cm="1">
        <f t="array" ref="M204">IFERROR(INDEX(_xlfn._xlws.FILTER($A$5:$A$500,$A$5:$A$500&lt;&gt;""),ROWS($M$5:M204)),"")</f>
        <v/>
      </c>
    </row>
    <row r="205" spans="5:13" x14ac:dyDescent="0.3">
      <c r="E205" s="133" t="str">
        <f>IF($A205="","",SUMIFS('Program Summary'!$G$5:$G$5000,'Program Summary'!$B$5:$B$5000,$A205,'Program Summary'!$C$5:$C$5000,"Community Quarterback"))</f>
        <v/>
      </c>
      <c r="F205" s="133" t="str">
        <f>IF($A205="","",SUMIFS('Program Summary'!$H$5:$H$5000,'Program Summary'!$B$5:$B$5000,$A205,'Program Summary'!$C$5:$C$5000,"Community Quarterback"))</f>
        <v/>
      </c>
      <c r="G205" s="133" t="str">
        <f>IF($A205="","",SUMIFS('Program Summary'!$I$5:$I$5000,'Program Summary'!$B$5:$B$5000,$A205,'Program Summary'!$C$5:$C$5000,"Community Quarterback"))</f>
        <v/>
      </c>
      <c r="H205" s="133" t="str">
        <f>IF($A205="","",SUMIFS('Program Summary'!$G$5:$G$5000,'Program Summary'!$B$5:$B$5000,$A205,'Program Summary'!$C$5:$C$5000,"&lt;&gt;Community Quarterback"))</f>
        <v/>
      </c>
      <c r="I205" s="133" t="str">
        <f>IF($A205="","",SUMIFS('Program Summary'!$H$5:$H$5000,'Program Summary'!$B$5:$B$5000,$A205,'Program Summary'!$C$5:$C$5000,"&lt;&gt;Community Quarterback"))</f>
        <v/>
      </c>
      <c r="J205" s="133" t="str">
        <f>IF($A205="","",SUMIFS('Program Summary'!$I$5:$I$5000,'Program Summary'!$B$5:$B$5000,$A205,'Program Summary'!$C$5:$C$5000,"&lt;&gt;Community Quarterback"))</f>
        <v/>
      </c>
      <c r="K205" s="133" t="str">
        <f t="shared" si="3"/>
        <v/>
      </c>
      <c r="M205" s="134" t="str" cm="1">
        <f t="array" ref="M205">IFERROR(INDEX(_xlfn._xlws.FILTER($A$5:$A$500,$A$5:$A$500&lt;&gt;""),ROWS($M$5:M205)),"")</f>
        <v/>
      </c>
    </row>
    <row r="206" spans="5:13" x14ac:dyDescent="0.3">
      <c r="E206" s="133" t="str">
        <f>IF($A206="","",SUMIFS('Program Summary'!$G$5:$G$5000,'Program Summary'!$B$5:$B$5000,$A206,'Program Summary'!$C$5:$C$5000,"Community Quarterback"))</f>
        <v/>
      </c>
      <c r="F206" s="133" t="str">
        <f>IF($A206="","",SUMIFS('Program Summary'!$H$5:$H$5000,'Program Summary'!$B$5:$B$5000,$A206,'Program Summary'!$C$5:$C$5000,"Community Quarterback"))</f>
        <v/>
      </c>
      <c r="G206" s="133" t="str">
        <f>IF($A206="","",SUMIFS('Program Summary'!$I$5:$I$5000,'Program Summary'!$B$5:$B$5000,$A206,'Program Summary'!$C$5:$C$5000,"Community Quarterback"))</f>
        <v/>
      </c>
      <c r="H206" s="133" t="str">
        <f>IF($A206="","",SUMIFS('Program Summary'!$G$5:$G$5000,'Program Summary'!$B$5:$B$5000,$A206,'Program Summary'!$C$5:$C$5000,"&lt;&gt;Community Quarterback"))</f>
        <v/>
      </c>
      <c r="I206" s="133" t="str">
        <f>IF($A206="","",SUMIFS('Program Summary'!$H$5:$H$5000,'Program Summary'!$B$5:$B$5000,$A206,'Program Summary'!$C$5:$C$5000,"&lt;&gt;Community Quarterback"))</f>
        <v/>
      </c>
      <c r="J206" s="133" t="str">
        <f>IF($A206="","",SUMIFS('Program Summary'!$I$5:$I$5000,'Program Summary'!$B$5:$B$5000,$A206,'Program Summary'!$C$5:$C$5000,"&lt;&gt;Community Quarterback"))</f>
        <v/>
      </c>
      <c r="K206" s="133" t="str">
        <f t="shared" si="3"/>
        <v/>
      </c>
      <c r="M206" s="134" t="str" cm="1">
        <f t="array" ref="M206">IFERROR(INDEX(_xlfn._xlws.FILTER($A$5:$A$500,$A$5:$A$500&lt;&gt;""),ROWS($M$5:M206)),"")</f>
        <v/>
      </c>
    </row>
    <row r="207" spans="5:13" x14ac:dyDescent="0.3">
      <c r="E207" s="133" t="str">
        <f>IF($A207="","",SUMIFS('Program Summary'!$G$5:$G$5000,'Program Summary'!$B$5:$B$5000,$A207,'Program Summary'!$C$5:$C$5000,"Community Quarterback"))</f>
        <v/>
      </c>
      <c r="F207" s="133" t="str">
        <f>IF($A207="","",SUMIFS('Program Summary'!$H$5:$H$5000,'Program Summary'!$B$5:$B$5000,$A207,'Program Summary'!$C$5:$C$5000,"Community Quarterback"))</f>
        <v/>
      </c>
      <c r="G207" s="133" t="str">
        <f>IF($A207="","",SUMIFS('Program Summary'!$I$5:$I$5000,'Program Summary'!$B$5:$B$5000,$A207,'Program Summary'!$C$5:$C$5000,"Community Quarterback"))</f>
        <v/>
      </c>
      <c r="H207" s="133" t="str">
        <f>IF($A207="","",SUMIFS('Program Summary'!$G$5:$G$5000,'Program Summary'!$B$5:$B$5000,$A207,'Program Summary'!$C$5:$C$5000,"&lt;&gt;Community Quarterback"))</f>
        <v/>
      </c>
      <c r="I207" s="133" t="str">
        <f>IF($A207="","",SUMIFS('Program Summary'!$H$5:$H$5000,'Program Summary'!$B$5:$B$5000,$A207,'Program Summary'!$C$5:$C$5000,"&lt;&gt;Community Quarterback"))</f>
        <v/>
      </c>
      <c r="J207" s="133" t="str">
        <f>IF($A207="","",SUMIFS('Program Summary'!$I$5:$I$5000,'Program Summary'!$B$5:$B$5000,$A207,'Program Summary'!$C$5:$C$5000,"&lt;&gt;Community Quarterback"))</f>
        <v/>
      </c>
      <c r="K207" s="133" t="str">
        <f t="shared" si="3"/>
        <v/>
      </c>
      <c r="M207" s="134" t="str" cm="1">
        <f t="array" ref="M207">IFERROR(INDEX(_xlfn._xlws.FILTER($A$5:$A$500,$A$5:$A$500&lt;&gt;""),ROWS($M$5:M207)),"")</f>
        <v/>
      </c>
    </row>
    <row r="208" spans="5:13" x14ac:dyDescent="0.3">
      <c r="E208" s="133" t="str">
        <f>IF($A208="","",SUMIFS('Program Summary'!$G$5:$G$5000,'Program Summary'!$B$5:$B$5000,$A208,'Program Summary'!$C$5:$C$5000,"Community Quarterback"))</f>
        <v/>
      </c>
      <c r="F208" s="133" t="str">
        <f>IF($A208="","",SUMIFS('Program Summary'!$H$5:$H$5000,'Program Summary'!$B$5:$B$5000,$A208,'Program Summary'!$C$5:$C$5000,"Community Quarterback"))</f>
        <v/>
      </c>
      <c r="G208" s="133" t="str">
        <f>IF($A208="","",SUMIFS('Program Summary'!$I$5:$I$5000,'Program Summary'!$B$5:$B$5000,$A208,'Program Summary'!$C$5:$C$5000,"Community Quarterback"))</f>
        <v/>
      </c>
      <c r="H208" s="133" t="str">
        <f>IF($A208="","",SUMIFS('Program Summary'!$G$5:$G$5000,'Program Summary'!$B$5:$B$5000,$A208,'Program Summary'!$C$5:$C$5000,"&lt;&gt;Community Quarterback"))</f>
        <v/>
      </c>
      <c r="I208" s="133" t="str">
        <f>IF($A208="","",SUMIFS('Program Summary'!$H$5:$H$5000,'Program Summary'!$B$5:$B$5000,$A208,'Program Summary'!$C$5:$C$5000,"&lt;&gt;Community Quarterback"))</f>
        <v/>
      </c>
      <c r="J208" s="133" t="str">
        <f>IF($A208="","",SUMIFS('Program Summary'!$I$5:$I$5000,'Program Summary'!$B$5:$B$5000,$A208,'Program Summary'!$C$5:$C$5000,"&lt;&gt;Community Quarterback"))</f>
        <v/>
      </c>
      <c r="K208" s="133" t="str">
        <f t="shared" si="3"/>
        <v/>
      </c>
      <c r="M208" s="134" t="str" cm="1">
        <f t="array" ref="M208">IFERROR(INDEX(_xlfn._xlws.FILTER($A$5:$A$500,$A$5:$A$500&lt;&gt;""),ROWS($M$5:M208)),"")</f>
        <v/>
      </c>
    </row>
    <row r="209" spans="5:13" x14ac:dyDescent="0.3">
      <c r="E209" s="133" t="str">
        <f>IF($A209="","",SUMIFS('Program Summary'!$G$5:$G$5000,'Program Summary'!$B$5:$B$5000,$A209,'Program Summary'!$C$5:$C$5000,"Community Quarterback"))</f>
        <v/>
      </c>
      <c r="F209" s="133" t="str">
        <f>IF($A209="","",SUMIFS('Program Summary'!$H$5:$H$5000,'Program Summary'!$B$5:$B$5000,$A209,'Program Summary'!$C$5:$C$5000,"Community Quarterback"))</f>
        <v/>
      </c>
      <c r="G209" s="133" t="str">
        <f>IF($A209="","",SUMIFS('Program Summary'!$I$5:$I$5000,'Program Summary'!$B$5:$B$5000,$A209,'Program Summary'!$C$5:$C$5000,"Community Quarterback"))</f>
        <v/>
      </c>
      <c r="H209" s="133" t="str">
        <f>IF($A209="","",SUMIFS('Program Summary'!$G$5:$G$5000,'Program Summary'!$B$5:$B$5000,$A209,'Program Summary'!$C$5:$C$5000,"&lt;&gt;Community Quarterback"))</f>
        <v/>
      </c>
      <c r="I209" s="133" t="str">
        <f>IF($A209="","",SUMIFS('Program Summary'!$H$5:$H$5000,'Program Summary'!$B$5:$B$5000,$A209,'Program Summary'!$C$5:$C$5000,"&lt;&gt;Community Quarterback"))</f>
        <v/>
      </c>
      <c r="J209" s="133" t="str">
        <f>IF($A209="","",SUMIFS('Program Summary'!$I$5:$I$5000,'Program Summary'!$B$5:$B$5000,$A209,'Program Summary'!$C$5:$C$5000,"&lt;&gt;Community Quarterback"))</f>
        <v/>
      </c>
      <c r="K209" s="133" t="str">
        <f t="shared" si="3"/>
        <v/>
      </c>
      <c r="M209" s="134" t="str" cm="1">
        <f t="array" ref="M209">IFERROR(INDEX(_xlfn._xlws.FILTER($A$5:$A$500,$A$5:$A$500&lt;&gt;""),ROWS($M$5:M209)),"")</f>
        <v/>
      </c>
    </row>
    <row r="210" spans="5:13" x14ac:dyDescent="0.3">
      <c r="E210" s="133" t="str">
        <f>IF($A210="","",SUMIFS('Program Summary'!$G$5:$G$5000,'Program Summary'!$B$5:$B$5000,$A210,'Program Summary'!$C$5:$C$5000,"Community Quarterback"))</f>
        <v/>
      </c>
      <c r="F210" s="133" t="str">
        <f>IF($A210="","",SUMIFS('Program Summary'!$H$5:$H$5000,'Program Summary'!$B$5:$B$5000,$A210,'Program Summary'!$C$5:$C$5000,"Community Quarterback"))</f>
        <v/>
      </c>
      <c r="G210" s="133" t="str">
        <f>IF($A210="","",SUMIFS('Program Summary'!$I$5:$I$5000,'Program Summary'!$B$5:$B$5000,$A210,'Program Summary'!$C$5:$C$5000,"Community Quarterback"))</f>
        <v/>
      </c>
      <c r="H210" s="133" t="str">
        <f>IF($A210="","",SUMIFS('Program Summary'!$G$5:$G$5000,'Program Summary'!$B$5:$B$5000,$A210,'Program Summary'!$C$5:$C$5000,"&lt;&gt;Community Quarterback"))</f>
        <v/>
      </c>
      <c r="I210" s="133" t="str">
        <f>IF($A210="","",SUMIFS('Program Summary'!$H$5:$H$5000,'Program Summary'!$B$5:$B$5000,$A210,'Program Summary'!$C$5:$C$5000,"&lt;&gt;Community Quarterback"))</f>
        <v/>
      </c>
      <c r="J210" s="133" t="str">
        <f>IF($A210="","",SUMIFS('Program Summary'!$I$5:$I$5000,'Program Summary'!$B$5:$B$5000,$A210,'Program Summary'!$C$5:$C$5000,"&lt;&gt;Community Quarterback"))</f>
        <v/>
      </c>
      <c r="K210" s="133" t="str">
        <f t="shared" si="3"/>
        <v/>
      </c>
      <c r="M210" s="134" t="str" cm="1">
        <f t="array" ref="M210">IFERROR(INDEX(_xlfn._xlws.FILTER($A$5:$A$500,$A$5:$A$500&lt;&gt;""),ROWS($M$5:M210)),"")</f>
        <v/>
      </c>
    </row>
    <row r="211" spans="5:13" x14ac:dyDescent="0.3">
      <c r="E211" s="133" t="str">
        <f>IF($A211="","",SUMIFS('Program Summary'!$G$5:$G$5000,'Program Summary'!$B$5:$B$5000,$A211,'Program Summary'!$C$5:$C$5000,"Community Quarterback"))</f>
        <v/>
      </c>
      <c r="F211" s="133" t="str">
        <f>IF($A211="","",SUMIFS('Program Summary'!$H$5:$H$5000,'Program Summary'!$B$5:$B$5000,$A211,'Program Summary'!$C$5:$C$5000,"Community Quarterback"))</f>
        <v/>
      </c>
      <c r="G211" s="133" t="str">
        <f>IF($A211="","",SUMIFS('Program Summary'!$I$5:$I$5000,'Program Summary'!$B$5:$B$5000,$A211,'Program Summary'!$C$5:$C$5000,"Community Quarterback"))</f>
        <v/>
      </c>
      <c r="H211" s="133" t="str">
        <f>IF($A211="","",SUMIFS('Program Summary'!$G$5:$G$5000,'Program Summary'!$B$5:$B$5000,$A211,'Program Summary'!$C$5:$C$5000,"&lt;&gt;Community Quarterback"))</f>
        <v/>
      </c>
      <c r="I211" s="133" t="str">
        <f>IF($A211="","",SUMIFS('Program Summary'!$H$5:$H$5000,'Program Summary'!$B$5:$B$5000,$A211,'Program Summary'!$C$5:$C$5000,"&lt;&gt;Community Quarterback"))</f>
        <v/>
      </c>
      <c r="J211" s="133" t="str">
        <f>IF($A211="","",SUMIFS('Program Summary'!$I$5:$I$5000,'Program Summary'!$B$5:$B$5000,$A211,'Program Summary'!$C$5:$C$5000,"&lt;&gt;Community Quarterback"))</f>
        <v/>
      </c>
      <c r="K211" s="133" t="str">
        <f t="shared" si="3"/>
        <v/>
      </c>
      <c r="M211" s="134" t="str" cm="1">
        <f t="array" ref="M211">IFERROR(INDEX(_xlfn._xlws.FILTER($A$5:$A$500,$A$5:$A$500&lt;&gt;""),ROWS($M$5:M211)),"")</f>
        <v/>
      </c>
    </row>
    <row r="212" spans="5:13" x14ac:dyDescent="0.3">
      <c r="E212" s="133" t="str">
        <f>IF($A212="","",SUMIFS('Program Summary'!$G$5:$G$5000,'Program Summary'!$B$5:$B$5000,$A212,'Program Summary'!$C$5:$C$5000,"Community Quarterback"))</f>
        <v/>
      </c>
      <c r="F212" s="133" t="str">
        <f>IF($A212="","",SUMIFS('Program Summary'!$H$5:$H$5000,'Program Summary'!$B$5:$B$5000,$A212,'Program Summary'!$C$5:$C$5000,"Community Quarterback"))</f>
        <v/>
      </c>
      <c r="G212" s="133" t="str">
        <f>IF($A212="","",SUMIFS('Program Summary'!$I$5:$I$5000,'Program Summary'!$B$5:$B$5000,$A212,'Program Summary'!$C$5:$C$5000,"Community Quarterback"))</f>
        <v/>
      </c>
      <c r="H212" s="133" t="str">
        <f>IF($A212="","",SUMIFS('Program Summary'!$G$5:$G$5000,'Program Summary'!$B$5:$B$5000,$A212,'Program Summary'!$C$5:$C$5000,"&lt;&gt;Community Quarterback"))</f>
        <v/>
      </c>
      <c r="I212" s="133" t="str">
        <f>IF($A212="","",SUMIFS('Program Summary'!$H$5:$H$5000,'Program Summary'!$B$5:$B$5000,$A212,'Program Summary'!$C$5:$C$5000,"&lt;&gt;Community Quarterback"))</f>
        <v/>
      </c>
      <c r="J212" s="133" t="str">
        <f>IF($A212="","",SUMIFS('Program Summary'!$I$5:$I$5000,'Program Summary'!$B$5:$B$5000,$A212,'Program Summary'!$C$5:$C$5000,"&lt;&gt;Community Quarterback"))</f>
        <v/>
      </c>
      <c r="K212" s="133" t="str">
        <f t="shared" si="3"/>
        <v/>
      </c>
      <c r="M212" s="134" t="str" cm="1">
        <f t="array" ref="M212">IFERROR(INDEX(_xlfn._xlws.FILTER($A$5:$A$500,$A$5:$A$500&lt;&gt;""),ROWS($M$5:M212)),"")</f>
        <v/>
      </c>
    </row>
    <row r="213" spans="5:13" x14ac:dyDescent="0.3">
      <c r="E213" s="133" t="str">
        <f>IF($A213="","",SUMIFS('Program Summary'!$G$5:$G$5000,'Program Summary'!$B$5:$B$5000,$A213,'Program Summary'!$C$5:$C$5000,"Community Quarterback"))</f>
        <v/>
      </c>
      <c r="F213" s="133" t="str">
        <f>IF($A213="","",SUMIFS('Program Summary'!$H$5:$H$5000,'Program Summary'!$B$5:$B$5000,$A213,'Program Summary'!$C$5:$C$5000,"Community Quarterback"))</f>
        <v/>
      </c>
      <c r="G213" s="133" t="str">
        <f>IF($A213="","",SUMIFS('Program Summary'!$I$5:$I$5000,'Program Summary'!$B$5:$B$5000,$A213,'Program Summary'!$C$5:$C$5000,"Community Quarterback"))</f>
        <v/>
      </c>
      <c r="H213" s="133" t="str">
        <f>IF($A213="","",SUMIFS('Program Summary'!$G$5:$G$5000,'Program Summary'!$B$5:$B$5000,$A213,'Program Summary'!$C$5:$C$5000,"&lt;&gt;Community Quarterback"))</f>
        <v/>
      </c>
      <c r="I213" s="133" t="str">
        <f>IF($A213="","",SUMIFS('Program Summary'!$H$5:$H$5000,'Program Summary'!$B$5:$B$5000,$A213,'Program Summary'!$C$5:$C$5000,"&lt;&gt;Community Quarterback"))</f>
        <v/>
      </c>
      <c r="J213" s="133" t="str">
        <f>IF($A213="","",SUMIFS('Program Summary'!$I$5:$I$5000,'Program Summary'!$B$5:$B$5000,$A213,'Program Summary'!$C$5:$C$5000,"&lt;&gt;Community Quarterback"))</f>
        <v/>
      </c>
      <c r="K213" s="133" t="str">
        <f t="shared" si="3"/>
        <v/>
      </c>
      <c r="M213" s="134" t="str" cm="1">
        <f t="array" ref="M213">IFERROR(INDEX(_xlfn._xlws.FILTER($A$5:$A$500,$A$5:$A$500&lt;&gt;""),ROWS($M$5:M213)),"")</f>
        <v/>
      </c>
    </row>
    <row r="214" spans="5:13" x14ac:dyDescent="0.3">
      <c r="E214" s="133" t="str">
        <f>IF($A214="","",SUMIFS('Program Summary'!$G$5:$G$5000,'Program Summary'!$B$5:$B$5000,$A214,'Program Summary'!$C$5:$C$5000,"Community Quarterback"))</f>
        <v/>
      </c>
      <c r="F214" s="133" t="str">
        <f>IF($A214="","",SUMIFS('Program Summary'!$H$5:$H$5000,'Program Summary'!$B$5:$B$5000,$A214,'Program Summary'!$C$5:$C$5000,"Community Quarterback"))</f>
        <v/>
      </c>
      <c r="G214" s="133" t="str">
        <f>IF($A214="","",SUMIFS('Program Summary'!$I$5:$I$5000,'Program Summary'!$B$5:$B$5000,$A214,'Program Summary'!$C$5:$C$5000,"Community Quarterback"))</f>
        <v/>
      </c>
      <c r="H214" s="133" t="str">
        <f>IF($A214="","",SUMIFS('Program Summary'!$G$5:$G$5000,'Program Summary'!$B$5:$B$5000,$A214,'Program Summary'!$C$5:$C$5000,"&lt;&gt;Community Quarterback"))</f>
        <v/>
      </c>
      <c r="I214" s="133" t="str">
        <f>IF($A214="","",SUMIFS('Program Summary'!$H$5:$H$5000,'Program Summary'!$B$5:$B$5000,$A214,'Program Summary'!$C$5:$C$5000,"&lt;&gt;Community Quarterback"))</f>
        <v/>
      </c>
      <c r="J214" s="133" t="str">
        <f>IF($A214="","",SUMIFS('Program Summary'!$I$5:$I$5000,'Program Summary'!$B$5:$B$5000,$A214,'Program Summary'!$C$5:$C$5000,"&lt;&gt;Community Quarterback"))</f>
        <v/>
      </c>
      <c r="K214" s="133" t="str">
        <f t="shared" si="3"/>
        <v/>
      </c>
      <c r="M214" s="134" t="str" cm="1">
        <f t="array" ref="M214">IFERROR(INDEX(_xlfn._xlws.FILTER($A$5:$A$500,$A$5:$A$500&lt;&gt;""),ROWS($M$5:M214)),"")</f>
        <v/>
      </c>
    </row>
    <row r="215" spans="5:13" x14ac:dyDescent="0.3">
      <c r="E215" s="133" t="str">
        <f>IF($A215="","",SUMIFS('Program Summary'!$G$5:$G$5000,'Program Summary'!$B$5:$B$5000,$A215,'Program Summary'!$C$5:$C$5000,"Community Quarterback"))</f>
        <v/>
      </c>
      <c r="F215" s="133" t="str">
        <f>IF($A215="","",SUMIFS('Program Summary'!$H$5:$H$5000,'Program Summary'!$B$5:$B$5000,$A215,'Program Summary'!$C$5:$C$5000,"Community Quarterback"))</f>
        <v/>
      </c>
      <c r="G215" s="133" t="str">
        <f>IF($A215="","",SUMIFS('Program Summary'!$I$5:$I$5000,'Program Summary'!$B$5:$B$5000,$A215,'Program Summary'!$C$5:$C$5000,"Community Quarterback"))</f>
        <v/>
      </c>
      <c r="H215" s="133" t="str">
        <f>IF($A215="","",SUMIFS('Program Summary'!$G$5:$G$5000,'Program Summary'!$B$5:$B$5000,$A215,'Program Summary'!$C$5:$C$5000,"&lt;&gt;Community Quarterback"))</f>
        <v/>
      </c>
      <c r="I215" s="133" t="str">
        <f>IF($A215="","",SUMIFS('Program Summary'!$H$5:$H$5000,'Program Summary'!$B$5:$B$5000,$A215,'Program Summary'!$C$5:$C$5000,"&lt;&gt;Community Quarterback"))</f>
        <v/>
      </c>
      <c r="J215" s="133" t="str">
        <f>IF($A215="","",SUMIFS('Program Summary'!$I$5:$I$5000,'Program Summary'!$B$5:$B$5000,$A215,'Program Summary'!$C$5:$C$5000,"&lt;&gt;Community Quarterback"))</f>
        <v/>
      </c>
      <c r="K215" s="133" t="str">
        <f t="shared" si="3"/>
        <v/>
      </c>
      <c r="M215" s="134" t="str" cm="1">
        <f t="array" ref="M215">IFERROR(INDEX(_xlfn._xlws.FILTER($A$5:$A$500,$A$5:$A$500&lt;&gt;""),ROWS($M$5:M215)),"")</f>
        <v/>
      </c>
    </row>
    <row r="216" spans="5:13" x14ac:dyDescent="0.3">
      <c r="E216" s="133" t="str">
        <f>IF($A216="","",SUMIFS('Program Summary'!$G$5:$G$5000,'Program Summary'!$B$5:$B$5000,$A216,'Program Summary'!$C$5:$C$5000,"Community Quarterback"))</f>
        <v/>
      </c>
      <c r="F216" s="133" t="str">
        <f>IF($A216="","",SUMIFS('Program Summary'!$H$5:$H$5000,'Program Summary'!$B$5:$B$5000,$A216,'Program Summary'!$C$5:$C$5000,"Community Quarterback"))</f>
        <v/>
      </c>
      <c r="G216" s="133" t="str">
        <f>IF($A216="","",SUMIFS('Program Summary'!$I$5:$I$5000,'Program Summary'!$B$5:$B$5000,$A216,'Program Summary'!$C$5:$C$5000,"Community Quarterback"))</f>
        <v/>
      </c>
      <c r="H216" s="133" t="str">
        <f>IF($A216="","",SUMIFS('Program Summary'!$G$5:$G$5000,'Program Summary'!$B$5:$B$5000,$A216,'Program Summary'!$C$5:$C$5000,"&lt;&gt;Community Quarterback"))</f>
        <v/>
      </c>
      <c r="I216" s="133" t="str">
        <f>IF($A216="","",SUMIFS('Program Summary'!$H$5:$H$5000,'Program Summary'!$B$5:$B$5000,$A216,'Program Summary'!$C$5:$C$5000,"&lt;&gt;Community Quarterback"))</f>
        <v/>
      </c>
      <c r="J216" s="133" t="str">
        <f>IF($A216="","",SUMIFS('Program Summary'!$I$5:$I$5000,'Program Summary'!$B$5:$B$5000,$A216,'Program Summary'!$C$5:$C$5000,"&lt;&gt;Community Quarterback"))</f>
        <v/>
      </c>
      <c r="K216" s="133" t="str">
        <f t="shared" si="3"/>
        <v/>
      </c>
      <c r="M216" s="134" t="str" cm="1">
        <f t="array" ref="M216">IFERROR(INDEX(_xlfn._xlws.FILTER($A$5:$A$500,$A$5:$A$500&lt;&gt;""),ROWS($M$5:M216)),"")</f>
        <v/>
      </c>
    </row>
    <row r="217" spans="5:13" x14ac:dyDescent="0.3">
      <c r="E217" s="133" t="str">
        <f>IF($A217="","",SUMIFS('Program Summary'!$G$5:$G$5000,'Program Summary'!$B$5:$B$5000,$A217,'Program Summary'!$C$5:$C$5000,"Community Quarterback"))</f>
        <v/>
      </c>
      <c r="F217" s="133" t="str">
        <f>IF($A217="","",SUMIFS('Program Summary'!$H$5:$H$5000,'Program Summary'!$B$5:$B$5000,$A217,'Program Summary'!$C$5:$C$5000,"Community Quarterback"))</f>
        <v/>
      </c>
      <c r="G217" s="133" t="str">
        <f>IF($A217="","",SUMIFS('Program Summary'!$I$5:$I$5000,'Program Summary'!$B$5:$B$5000,$A217,'Program Summary'!$C$5:$C$5000,"Community Quarterback"))</f>
        <v/>
      </c>
      <c r="H217" s="133" t="str">
        <f>IF($A217="","",SUMIFS('Program Summary'!$G$5:$G$5000,'Program Summary'!$B$5:$B$5000,$A217,'Program Summary'!$C$5:$C$5000,"&lt;&gt;Community Quarterback"))</f>
        <v/>
      </c>
      <c r="I217" s="133" t="str">
        <f>IF($A217="","",SUMIFS('Program Summary'!$H$5:$H$5000,'Program Summary'!$B$5:$B$5000,$A217,'Program Summary'!$C$5:$C$5000,"&lt;&gt;Community Quarterback"))</f>
        <v/>
      </c>
      <c r="J217" s="133" t="str">
        <f>IF($A217="","",SUMIFS('Program Summary'!$I$5:$I$5000,'Program Summary'!$B$5:$B$5000,$A217,'Program Summary'!$C$5:$C$5000,"&lt;&gt;Community Quarterback"))</f>
        <v/>
      </c>
      <c r="K217" s="133" t="str">
        <f t="shared" si="3"/>
        <v/>
      </c>
      <c r="M217" s="134" t="str" cm="1">
        <f t="array" ref="M217">IFERROR(INDEX(_xlfn._xlws.FILTER($A$5:$A$500,$A$5:$A$500&lt;&gt;""),ROWS($M$5:M217)),"")</f>
        <v/>
      </c>
    </row>
    <row r="218" spans="5:13" x14ac:dyDescent="0.3">
      <c r="E218" s="133" t="str">
        <f>IF($A218="","",SUMIFS('Program Summary'!$G$5:$G$5000,'Program Summary'!$B$5:$B$5000,$A218,'Program Summary'!$C$5:$C$5000,"Community Quarterback"))</f>
        <v/>
      </c>
      <c r="F218" s="133" t="str">
        <f>IF($A218="","",SUMIFS('Program Summary'!$H$5:$H$5000,'Program Summary'!$B$5:$B$5000,$A218,'Program Summary'!$C$5:$C$5000,"Community Quarterback"))</f>
        <v/>
      </c>
      <c r="G218" s="133" t="str">
        <f>IF($A218="","",SUMIFS('Program Summary'!$I$5:$I$5000,'Program Summary'!$B$5:$B$5000,$A218,'Program Summary'!$C$5:$C$5000,"Community Quarterback"))</f>
        <v/>
      </c>
      <c r="H218" s="133" t="str">
        <f>IF($A218="","",SUMIFS('Program Summary'!$G$5:$G$5000,'Program Summary'!$B$5:$B$5000,$A218,'Program Summary'!$C$5:$C$5000,"&lt;&gt;Community Quarterback"))</f>
        <v/>
      </c>
      <c r="I218" s="133" t="str">
        <f>IF($A218="","",SUMIFS('Program Summary'!$H$5:$H$5000,'Program Summary'!$B$5:$B$5000,$A218,'Program Summary'!$C$5:$C$5000,"&lt;&gt;Community Quarterback"))</f>
        <v/>
      </c>
      <c r="J218" s="133" t="str">
        <f>IF($A218="","",SUMIFS('Program Summary'!$I$5:$I$5000,'Program Summary'!$B$5:$B$5000,$A218,'Program Summary'!$C$5:$C$5000,"&lt;&gt;Community Quarterback"))</f>
        <v/>
      </c>
      <c r="K218" s="133" t="str">
        <f t="shared" si="3"/>
        <v/>
      </c>
      <c r="M218" s="134" t="str" cm="1">
        <f t="array" ref="M218">IFERROR(INDEX(_xlfn._xlws.FILTER($A$5:$A$500,$A$5:$A$500&lt;&gt;""),ROWS($M$5:M218)),"")</f>
        <v/>
      </c>
    </row>
    <row r="219" spans="5:13" x14ac:dyDescent="0.3">
      <c r="E219" s="133" t="str">
        <f>IF($A219="","",SUMIFS('Program Summary'!$G$5:$G$5000,'Program Summary'!$B$5:$B$5000,$A219,'Program Summary'!$C$5:$C$5000,"Community Quarterback"))</f>
        <v/>
      </c>
      <c r="F219" s="133" t="str">
        <f>IF($A219="","",SUMIFS('Program Summary'!$H$5:$H$5000,'Program Summary'!$B$5:$B$5000,$A219,'Program Summary'!$C$5:$C$5000,"Community Quarterback"))</f>
        <v/>
      </c>
      <c r="G219" s="133" t="str">
        <f>IF($A219="","",SUMIFS('Program Summary'!$I$5:$I$5000,'Program Summary'!$B$5:$B$5000,$A219,'Program Summary'!$C$5:$C$5000,"Community Quarterback"))</f>
        <v/>
      </c>
      <c r="H219" s="133" t="str">
        <f>IF($A219="","",SUMIFS('Program Summary'!$G$5:$G$5000,'Program Summary'!$B$5:$B$5000,$A219,'Program Summary'!$C$5:$C$5000,"&lt;&gt;Community Quarterback"))</f>
        <v/>
      </c>
      <c r="I219" s="133" t="str">
        <f>IF($A219="","",SUMIFS('Program Summary'!$H$5:$H$5000,'Program Summary'!$B$5:$B$5000,$A219,'Program Summary'!$C$5:$C$5000,"&lt;&gt;Community Quarterback"))</f>
        <v/>
      </c>
      <c r="J219" s="133" t="str">
        <f>IF($A219="","",SUMIFS('Program Summary'!$I$5:$I$5000,'Program Summary'!$B$5:$B$5000,$A219,'Program Summary'!$C$5:$C$5000,"&lt;&gt;Community Quarterback"))</f>
        <v/>
      </c>
      <c r="K219" s="133" t="str">
        <f t="shared" si="3"/>
        <v/>
      </c>
      <c r="M219" s="134" t="str" cm="1">
        <f t="array" ref="M219">IFERROR(INDEX(_xlfn._xlws.FILTER($A$5:$A$500,$A$5:$A$500&lt;&gt;""),ROWS($M$5:M219)),"")</f>
        <v/>
      </c>
    </row>
    <row r="220" spans="5:13" x14ac:dyDescent="0.3">
      <c r="E220" s="133" t="str">
        <f>IF($A220="","",SUMIFS('Program Summary'!$G$5:$G$5000,'Program Summary'!$B$5:$B$5000,$A220,'Program Summary'!$C$5:$C$5000,"Community Quarterback"))</f>
        <v/>
      </c>
      <c r="F220" s="133" t="str">
        <f>IF($A220="","",SUMIFS('Program Summary'!$H$5:$H$5000,'Program Summary'!$B$5:$B$5000,$A220,'Program Summary'!$C$5:$C$5000,"Community Quarterback"))</f>
        <v/>
      </c>
      <c r="G220" s="133" t="str">
        <f>IF($A220="","",SUMIFS('Program Summary'!$I$5:$I$5000,'Program Summary'!$B$5:$B$5000,$A220,'Program Summary'!$C$5:$C$5000,"Community Quarterback"))</f>
        <v/>
      </c>
      <c r="H220" s="133" t="str">
        <f>IF($A220="","",SUMIFS('Program Summary'!$G$5:$G$5000,'Program Summary'!$B$5:$B$5000,$A220,'Program Summary'!$C$5:$C$5000,"&lt;&gt;Community Quarterback"))</f>
        <v/>
      </c>
      <c r="I220" s="133" t="str">
        <f>IF($A220="","",SUMIFS('Program Summary'!$H$5:$H$5000,'Program Summary'!$B$5:$B$5000,$A220,'Program Summary'!$C$5:$C$5000,"&lt;&gt;Community Quarterback"))</f>
        <v/>
      </c>
      <c r="J220" s="133" t="str">
        <f>IF($A220="","",SUMIFS('Program Summary'!$I$5:$I$5000,'Program Summary'!$B$5:$B$5000,$A220,'Program Summary'!$C$5:$C$5000,"&lt;&gt;Community Quarterback"))</f>
        <v/>
      </c>
      <c r="K220" s="133" t="str">
        <f t="shared" si="3"/>
        <v/>
      </c>
      <c r="M220" s="134" t="str" cm="1">
        <f t="array" ref="M220">IFERROR(INDEX(_xlfn._xlws.FILTER($A$5:$A$500,$A$5:$A$500&lt;&gt;""),ROWS($M$5:M220)),"")</f>
        <v/>
      </c>
    </row>
    <row r="221" spans="5:13" x14ac:dyDescent="0.3">
      <c r="E221" s="133" t="str">
        <f>IF($A221="","",SUMIFS('Program Summary'!$G$5:$G$5000,'Program Summary'!$B$5:$B$5000,$A221,'Program Summary'!$C$5:$C$5000,"Community Quarterback"))</f>
        <v/>
      </c>
      <c r="F221" s="133" t="str">
        <f>IF($A221="","",SUMIFS('Program Summary'!$H$5:$H$5000,'Program Summary'!$B$5:$B$5000,$A221,'Program Summary'!$C$5:$C$5000,"Community Quarterback"))</f>
        <v/>
      </c>
      <c r="G221" s="133" t="str">
        <f>IF($A221="","",SUMIFS('Program Summary'!$I$5:$I$5000,'Program Summary'!$B$5:$B$5000,$A221,'Program Summary'!$C$5:$C$5000,"Community Quarterback"))</f>
        <v/>
      </c>
      <c r="H221" s="133" t="str">
        <f>IF($A221="","",SUMIFS('Program Summary'!$G$5:$G$5000,'Program Summary'!$B$5:$B$5000,$A221,'Program Summary'!$C$5:$C$5000,"&lt;&gt;Community Quarterback"))</f>
        <v/>
      </c>
      <c r="I221" s="133" t="str">
        <f>IF($A221="","",SUMIFS('Program Summary'!$H$5:$H$5000,'Program Summary'!$B$5:$B$5000,$A221,'Program Summary'!$C$5:$C$5000,"&lt;&gt;Community Quarterback"))</f>
        <v/>
      </c>
      <c r="J221" s="133" t="str">
        <f>IF($A221="","",SUMIFS('Program Summary'!$I$5:$I$5000,'Program Summary'!$B$5:$B$5000,$A221,'Program Summary'!$C$5:$C$5000,"&lt;&gt;Community Quarterback"))</f>
        <v/>
      </c>
      <c r="K221" s="133" t="str">
        <f t="shared" si="3"/>
        <v/>
      </c>
      <c r="M221" s="134" t="str" cm="1">
        <f t="array" ref="M221">IFERROR(INDEX(_xlfn._xlws.FILTER($A$5:$A$500,$A$5:$A$500&lt;&gt;""),ROWS($M$5:M221)),"")</f>
        <v/>
      </c>
    </row>
    <row r="222" spans="5:13" x14ac:dyDescent="0.3">
      <c r="E222" s="133" t="str">
        <f>IF($A222="","",SUMIFS('Program Summary'!$G$5:$G$5000,'Program Summary'!$B$5:$B$5000,$A222,'Program Summary'!$C$5:$C$5000,"Community Quarterback"))</f>
        <v/>
      </c>
      <c r="F222" s="133" t="str">
        <f>IF($A222="","",SUMIFS('Program Summary'!$H$5:$H$5000,'Program Summary'!$B$5:$B$5000,$A222,'Program Summary'!$C$5:$C$5000,"Community Quarterback"))</f>
        <v/>
      </c>
      <c r="G222" s="133" t="str">
        <f>IF($A222="","",SUMIFS('Program Summary'!$I$5:$I$5000,'Program Summary'!$B$5:$B$5000,$A222,'Program Summary'!$C$5:$C$5000,"Community Quarterback"))</f>
        <v/>
      </c>
      <c r="H222" s="133" t="str">
        <f>IF($A222="","",SUMIFS('Program Summary'!$G$5:$G$5000,'Program Summary'!$B$5:$B$5000,$A222,'Program Summary'!$C$5:$C$5000,"&lt;&gt;Community Quarterback"))</f>
        <v/>
      </c>
      <c r="I222" s="133" t="str">
        <f>IF($A222="","",SUMIFS('Program Summary'!$H$5:$H$5000,'Program Summary'!$B$5:$B$5000,$A222,'Program Summary'!$C$5:$C$5000,"&lt;&gt;Community Quarterback"))</f>
        <v/>
      </c>
      <c r="J222" s="133" t="str">
        <f>IF($A222="","",SUMIFS('Program Summary'!$I$5:$I$5000,'Program Summary'!$B$5:$B$5000,$A222,'Program Summary'!$C$5:$C$5000,"&lt;&gt;Community Quarterback"))</f>
        <v/>
      </c>
      <c r="K222" s="133" t="str">
        <f t="shared" si="3"/>
        <v/>
      </c>
      <c r="M222" s="134" t="str" cm="1">
        <f t="array" ref="M222">IFERROR(INDEX(_xlfn._xlws.FILTER($A$5:$A$500,$A$5:$A$500&lt;&gt;""),ROWS($M$5:M222)),"")</f>
        <v/>
      </c>
    </row>
    <row r="223" spans="5:13" x14ac:dyDescent="0.3">
      <c r="E223" s="133" t="str">
        <f>IF($A223="","",SUMIFS('Program Summary'!$G$5:$G$5000,'Program Summary'!$B$5:$B$5000,$A223,'Program Summary'!$C$5:$C$5000,"Community Quarterback"))</f>
        <v/>
      </c>
      <c r="F223" s="133" t="str">
        <f>IF($A223="","",SUMIFS('Program Summary'!$H$5:$H$5000,'Program Summary'!$B$5:$B$5000,$A223,'Program Summary'!$C$5:$C$5000,"Community Quarterback"))</f>
        <v/>
      </c>
      <c r="G223" s="133" t="str">
        <f>IF($A223="","",SUMIFS('Program Summary'!$I$5:$I$5000,'Program Summary'!$B$5:$B$5000,$A223,'Program Summary'!$C$5:$C$5000,"Community Quarterback"))</f>
        <v/>
      </c>
      <c r="H223" s="133" t="str">
        <f>IF($A223="","",SUMIFS('Program Summary'!$G$5:$G$5000,'Program Summary'!$B$5:$B$5000,$A223,'Program Summary'!$C$5:$C$5000,"&lt;&gt;Community Quarterback"))</f>
        <v/>
      </c>
      <c r="I223" s="133" t="str">
        <f>IF($A223="","",SUMIFS('Program Summary'!$H$5:$H$5000,'Program Summary'!$B$5:$B$5000,$A223,'Program Summary'!$C$5:$C$5000,"&lt;&gt;Community Quarterback"))</f>
        <v/>
      </c>
      <c r="J223" s="133" t="str">
        <f>IF($A223="","",SUMIFS('Program Summary'!$I$5:$I$5000,'Program Summary'!$B$5:$B$5000,$A223,'Program Summary'!$C$5:$C$5000,"&lt;&gt;Community Quarterback"))</f>
        <v/>
      </c>
      <c r="K223" s="133" t="str">
        <f t="shared" si="3"/>
        <v/>
      </c>
      <c r="M223" s="134" t="str" cm="1">
        <f t="array" ref="M223">IFERROR(INDEX(_xlfn._xlws.FILTER($A$5:$A$500,$A$5:$A$500&lt;&gt;""),ROWS($M$5:M223)),"")</f>
        <v/>
      </c>
    </row>
    <row r="224" spans="5:13" x14ac:dyDescent="0.3">
      <c r="E224" s="133" t="str">
        <f>IF($A224="","",SUMIFS('Program Summary'!$G$5:$G$5000,'Program Summary'!$B$5:$B$5000,$A224,'Program Summary'!$C$5:$C$5000,"Community Quarterback"))</f>
        <v/>
      </c>
      <c r="F224" s="133" t="str">
        <f>IF($A224="","",SUMIFS('Program Summary'!$H$5:$H$5000,'Program Summary'!$B$5:$B$5000,$A224,'Program Summary'!$C$5:$C$5000,"Community Quarterback"))</f>
        <v/>
      </c>
      <c r="G224" s="133" t="str">
        <f>IF($A224="","",SUMIFS('Program Summary'!$I$5:$I$5000,'Program Summary'!$B$5:$B$5000,$A224,'Program Summary'!$C$5:$C$5000,"Community Quarterback"))</f>
        <v/>
      </c>
      <c r="H224" s="133" t="str">
        <f>IF($A224="","",SUMIFS('Program Summary'!$G$5:$G$5000,'Program Summary'!$B$5:$B$5000,$A224,'Program Summary'!$C$5:$C$5000,"&lt;&gt;Community Quarterback"))</f>
        <v/>
      </c>
      <c r="I224" s="133" t="str">
        <f>IF($A224="","",SUMIFS('Program Summary'!$H$5:$H$5000,'Program Summary'!$B$5:$B$5000,$A224,'Program Summary'!$C$5:$C$5000,"&lt;&gt;Community Quarterback"))</f>
        <v/>
      </c>
      <c r="J224" s="133" t="str">
        <f>IF($A224="","",SUMIFS('Program Summary'!$I$5:$I$5000,'Program Summary'!$B$5:$B$5000,$A224,'Program Summary'!$C$5:$C$5000,"&lt;&gt;Community Quarterback"))</f>
        <v/>
      </c>
      <c r="K224" s="133" t="str">
        <f t="shared" si="3"/>
        <v/>
      </c>
      <c r="M224" s="134" t="str" cm="1">
        <f t="array" ref="M224">IFERROR(INDEX(_xlfn._xlws.FILTER($A$5:$A$500,$A$5:$A$500&lt;&gt;""),ROWS($M$5:M224)),"")</f>
        <v/>
      </c>
    </row>
    <row r="225" spans="5:13" x14ac:dyDescent="0.3">
      <c r="E225" s="133" t="str">
        <f>IF($A225="","",SUMIFS('Program Summary'!$G$5:$G$5000,'Program Summary'!$B$5:$B$5000,$A225,'Program Summary'!$C$5:$C$5000,"Community Quarterback"))</f>
        <v/>
      </c>
      <c r="F225" s="133" t="str">
        <f>IF($A225="","",SUMIFS('Program Summary'!$H$5:$H$5000,'Program Summary'!$B$5:$B$5000,$A225,'Program Summary'!$C$5:$C$5000,"Community Quarterback"))</f>
        <v/>
      </c>
      <c r="G225" s="133" t="str">
        <f>IF($A225="","",SUMIFS('Program Summary'!$I$5:$I$5000,'Program Summary'!$B$5:$B$5000,$A225,'Program Summary'!$C$5:$C$5000,"Community Quarterback"))</f>
        <v/>
      </c>
      <c r="H225" s="133" t="str">
        <f>IF($A225="","",SUMIFS('Program Summary'!$G$5:$G$5000,'Program Summary'!$B$5:$B$5000,$A225,'Program Summary'!$C$5:$C$5000,"&lt;&gt;Community Quarterback"))</f>
        <v/>
      </c>
      <c r="I225" s="133" t="str">
        <f>IF($A225="","",SUMIFS('Program Summary'!$H$5:$H$5000,'Program Summary'!$B$5:$B$5000,$A225,'Program Summary'!$C$5:$C$5000,"&lt;&gt;Community Quarterback"))</f>
        <v/>
      </c>
      <c r="J225" s="133" t="str">
        <f>IF($A225="","",SUMIFS('Program Summary'!$I$5:$I$5000,'Program Summary'!$B$5:$B$5000,$A225,'Program Summary'!$C$5:$C$5000,"&lt;&gt;Community Quarterback"))</f>
        <v/>
      </c>
      <c r="K225" s="133" t="str">
        <f t="shared" si="3"/>
        <v/>
      </c>
      <c r="M225" s="134" t="str" cm="1">
        <f t="array" ref="M225">IFERROR(INDEX(_xlfn._xlws.FILTER($A$5:$A$500,$A$5:$A$500&lt;&gt;""),ROWS($M$5:M225)),"")</f>
        <v/>
      </c>
    </row>
    <row r="226" spans="5:13" x14ac:dyDescent="0.3">
      <c r="E226" s="133" t="str">
        <f>IF($A226="","",SUMIFS('Program Summary'!$G$5:$G$5000,'Program Summary'!$B$5:$B$5000,$A226,'Program Summary'!$C$5:$C$5000,"Community Quarterback"))</f>
        <v/>
      </c>
      <c r="F226" s="133" t="str">
        <f>IF($A226="","",SUMIFS('Program Summary'!$H$5:$H$5000,'Program Summary'!$B$5:$B$5000,$A226,'Program Summary'!$C$5:$C$5000,"Community Quarterback"))</f>
        <v/>
      </c>
      <c r="G226" s="133" t="str">
        <f>IF($A226="","",SUMIFS('Program Summary'!$I$5:$I$5000,'Program Summary'!$B$5:$B$5000,$A226,'Program Summary'!$C$5:$C$5000,"Community Quarterback"))</f>
        <v/>
      </c>
      <c r="H226" s="133" t="str">
        <f>IF($A226="","",SUMIFS('Program Summary'!$G$5:$G$5000,'Program Summary'!$B$5:$B$5000,$A226,'Program Summary'!$C$5:$C$5000,"&lt;&gt;Community Quarterback"))</f>
        <v/>
      </c>
      <c r="I226" s="133" t="str">
        <f>IF($A226="","",SUMIFS('Program Summary'!$H$5:$H$5000,'Program Summary'!$B$5:$B$5000,$A226,'Program Summary'!$C$5:$C$5000,"&lt;&gt;Community Quarterback"))</f>
        <v/>
      </c>
      <c r="J226" s="133" t="str">
        <f>IF($A226="","",SUMIFS('Program Summary'!$I$5:$I$5000,'Program Summary'!$B$5:$B$5000,$A226,'Program Summary'!$C$5:$C$5000,"&lt;&gt;Community Quarterback"))</f>
        <v/>
      </c>
      <c r="K226" s="133" t="str">
        <f t="shared" si="3"/>
        <v/>
      </c>
      <c r="M226" s="134" t="str" cm="1">
        <f t="array" ref="M226">IFERROR(INDEX(_xlfn._xlws.FILTER($A$5:$A$500,$A$5:$A$500&lt;&gt;""),ROWS($M$5:M226)),"")</f>
        <v/>
      </c>
    </row>
    <row r="227" spans="5:13" x14ac:dyDescent="0.3">
      <c r="E227" s="133" t="str">
        <f>IF($A227="","",SUMIFS('Program Summary'!$G$5:$G$5000,'Program Summary'!$B$5:$B$5000,$A227,'Program Summary'!$C$5:$C$5000,"Community Quarterback"))</f>
        <v/>
      </c>
      <c r="F227" s="133" t="str">
        <f>IF($A227="","",SUMIFS('Program Summary'!$H$5:$H$5000,'Program Summary'!$B$5:$B$5000,$A227,'Program Summary'!$C$5:$C$5000,"Community Quarterback"))</f>
        <v/>
      </c>
      <c r="G227" s="133" t="str">
        <f>IF($A227="","",SUMIFS('Program Summary'!$I$5:$I$5000,'Program Summary'!$B$5:$B$5000,$A227,'Program Summary'!$C$5:$C$5000,"Community Quarterback"))</f>
        <v/>
      </c>
      <c r="H227" s="133" t="str">
        <f>IF($A227="","",SUMIFS('Program Summary'!$G$5:$G$5000,'Program Summary'!$B$5:$B$5000,$A227,'Program Summary'!$C$5:$C$5000,"&lt;&gt;Community Quarterback"))</f>
        <v/>
      </c>
      <c r="I227" s="133" t="str">
        <f>IF($A227="","",SUMIFS('Program Summary'!$H$5:$H$5000,'Program Summary'!$B$5:$B$5000,$A227,'Program Summary'!$C$5:$C$5000,"&lt;&gt;Community Quarterback"))</f>
        <v/>
      </c>
      <c r="J227" s="133" t="str">
        <f>IF($A227="","",SUMIFS('Program Summary'!$I$5:$I$5000,'Program Summary'!$B$5:$B$5000,$A227,'Program Summary'!$C$5:$C$5000,"&lt;&gt;Community Quarterback"))</f>
        <v/>
      </c>
      <c r="K227" s="133" t="str">
        <f t="shared" si="3"/>
        <v/>
      </c>
      <c r="M227" s="134" t="str" cm="1">
        <f t="array" ref="M227">IFERROR(INDEX(_xlfn._xlws.FILTER($A$5:$A$500,$A$5:$A$500&lt;&gt;""),ROWS($M$5:M227)),"")</f>
        <v/>
      </c>
    </row>
    <row r="228" spans="5:13" x14ac:dyDescent="0.3">
      <c r="E228" s="133" t="str">
        <f>IF($A228="","",SUMIFS('Program Summary'!$G$5:$G$5000,'Program Summary'!$B$5:$B$5000,$A228,'Program Summary'!$C$5:$C$5000,"Community Quarterback"))</f>
        <v/>
      </c>
      <c r="F228" s="133" t="str">
        <f>IF($A228="","",SUMIFS('Program Summary'!$H$5:$H$5000,'Program Summary'!$B$5:$B$5000,$A228,'Program Summary'!$C$5:$C$5000,"Community Quarterback"))</f>
        <v/>
      </c>
      <c r="G228" s="133" t="str">
        <f>IF($A228="","",SUMIFS('Program Summary'!$I$5:$I$5000,'Program Summary'!$B$5:$B$5000,$A228,'Program Summary'!$C$5:$C$5000,"Community Quarterback"))</f>
        <v/>
      </c>
      <c r="H228" s="133" t="str">
        <f>IF($A228="","",SUMIFS('Program Summary'!$G$5:$G$5000,'Program Summary'!$B$5:$B$5000,$A228,'Program Summary'!$C$5:$C$5000,"&lt;&gt;Community Quarterback"))</f>
        <v/>
      </c>
      <c r="I228" s="133" t="str">
        <f>IF($A228="","",SUMIFS('Program Summary'!$H$5:$H$5000,'Program Summary'!$B$5:$B$5000,$A228,'Program Summary'!$C$5:$C$5000,"&lt;&gt;Community Quarterback"))</f>
        <v/>
      </c>
      <c r="J228" s="133" t="str">
        <f>IF($A228="","",SUMIFS('Program Summary'!$I$5:$I$5000,'Program Summary'!$B$5:$B$5000,$A228,'Program Summary'!$C$5:$C$5000,"&lt;&gt;Community Quarterback"))</f>
        <v/>
      </c>
      <c r="K228" s="133" t="str">
        <f t="shared" si="3"/>
        <v/>
      </c>
      <c r="M228" s="134" t="str" cm="1">
        <f t="array" ref="M228">IFERROR(INDEX(_xlfn._xlws.FILTER($A$5:$A$500,$A$5:$A$500&lt;&gt;""),ROWS($M$5:M228)),"")</f>
        <v/>
      </c>
    </row>
    <row r="229" spans="5:13" x14ac:dyDescent="0.3">
      <c r="E229" s="133" t="str">
        <f>IF($A229="","",SUMIFS('Program Summary'!$G$5:$G$5000,'Program Summary'!$B$5:$B$5000,$A229,'Program Summary'!$C$5:$C$5000,"Community Quarterback"))</f>
        <v/>
      </c>
      <c r="F229" s="133" t="str">
        <f>IF($A229="","",SUMIFS('Program Summary'!$H$5:$H$5000,'Program Summary'!$B$5:$B$5000,$A229,'Program Summary'!$C$5:$C$5000,"Community Quarterback"))</f>
        <v/>
      </c>
      <c r="G229" s="133" t="str">
        <f>IF($A229="","",SUMIFS('Program Summary'!$I$5:$I$5000,'Program Summary'!$B$5:$B$5000,$A229,'Program Summary'!$C$5:$C$5000,"Community Quarterback"))</f>
        <v/>
      </c>
      <c r="H229" s="133" t="str">
        <f>IF($A229="","",SUMIFS('Program Summary'!$G$5:$G$5000,'Program Summary'!$B$5:$B$5000,$A229,'Program Summary'!$C$5:$C$5000,"&lt;&gt;Community Quarterback"))</f>
        <v/>
      </c>
      <c r="I229" s="133" t="str">
        <f>IF($A229="","",SUMIFS('Program Summary'!$H$5:$H$5000,'Program Summary'!$B$5:$B$5000,$A229,'Program Summary'!$C$5:$C$5000,"&lt;&gt;Community Quarterback"))</f>
        <v/>
      </c>
      <c r="J229" s="133" t="str">
        <f>IF($A229="","",SUMIFS('Program Summary'!$I$5:$I$5000,'Program Summary'!$B$5:$B$5000,$A229,'Program Summary'!$C$5:$C$5000,"&lt;&gt;Community Quarterback"))</f>
        <v/>
      </c>
      <c r="K229" s="133" t="str">
        <f t="shared" si="3"/>
        <v/>
      </c>
      <c r="M229" s="134" t="str" cm="1">
        <f t="array" ref="M229">IFERROR(INDEX(_xlfn._xlws.FILTER($A$5:$A$500,$A$5:$A$500&lt;&gt;""),ROWS($M$5:M229)),"")</f>
        <v/>
      </c>
    </row>
    <row r="230" spans="5:13" x14ac:dyDescent="0.3">
      <c r="E230" s="133" t="str">
        <f>IF($A230="","",SUMIFS('Program Summary'!$G$5:$G$5000,'Program Summary'!$B$5:$B$5000,$A230,'Program Summary'!$C$5:$C$5000,"Community Quarterback"))</f>
        <v/>
      </c>
      <c r="F230" s="133" t="str">
        <f>IF($A230="","",SUMIFS('Program Summary'!$H$5:$H$5000,'Program Summary'!$B$5:$B$5000,$A230,'Program Summary'!$C$5:$C$5000,"Community Quarterback"))</f>
        <v/>
      </c>
      <c r="G230" s="133" t="str">
        <f>IF($A230="","",SUMIFS('Program Summary'!$I$5:$I$5000,'Program Summary'!$B$5:$B$5000,$A230,'Program Summary'!$C$5:$C$5000,"Community Quarterback"))</f>
        <v/>
      </c>
      <c r="H230" s="133" t="str">
        <f>IF($A230="","",SUMIFS('Program Summary'!$G$5:$G$5000,'Program Summary'!$B$5:$B$5000,$A230,'Program Summary'!$C$5:$C$5000,"&lt;&gt;Community Quarterback"))</f>
        <v/>
      </c>
      <c r="I230" s="133" t="str">
        <f>IF($A230="","",SUMIFS('Program Summary'!$H$5:$H$5000,'Program Summary'!$B$5:$B$5000,$A230,'Program Summary'!$C$5:$C$5000,"&lt;&gt;Community Quarterback"))</f>
        <v/>
      </c>
      <c r="J230" s="133" t="str">
        <f>IF($A230="","",SUMIFS('Program Summary'!$I$5:$I$5000,'Program Summary'!$B$5:$B$5000,$A230,'Program Summary'!$C$5:$C$5000,"&lt;&gt;Community Quarterback"))</f>
        <v/>
      </c>
      <c r="K230" s="133" t="str">
        <f t="shared" si="3"/>
        <v/>
      </c>
      <c r="M230" s="134" t="str" cm="1">
        <f t="array" ref="M230">IFERROR(INDEX(_xlfn._xlws.FILTER($A$5:$A$500,$A$5:$A$500&lt;&gt;""),ROWS($M$5:M230)),"")</f>
        <v/>
      </c>
    </row>
    <row r="231" spans="5:13" x14ac:dyDescent="0.3">
      <c r="E231" s="133" t="str">
        <f>IF($A231="","",SUMIFS('Program Summary'!$G$5:$G$5000,'Program Summary'!$B$5:$B$5000,$A231,'Program Summary'!$C$5:$C$5000,"Community Quarterback"))</f>
        <v/>
      </c>
      <c r="F231" s="133" t="str">
        <f>IF($A231="","",SUMIFS('Program Summary'!$H$5:$H$5000,'Program Summary'!$B$5:$B$5000,$A231,'Program Summary'!$C$5:$C$5000,"Community Quarterback"))</f>
        <v/>
      </c>
      <c r="G231" s="133" t="str">
        <f>IF($A231="","",SUMIFS('Program Summary'!$I$5:$I$5000,'Program Summary'!$B$5:$B$5000,$A231,'Program Summary'!$C$5:$C$5000,"Community Quarterback"))</f>
        <v/>
      </c>
      <c r="H231" s="133" t="str">
        <f>IF($A231="","",SUMIFS('Program Summary'!$G$5:$G$5000,'Program Summary'!$B$5:$B$5000,$A231,'Program Summary'!$C$5:$C$5000,"&lt;&gt;Community Quarterback"))</f>
        <v/>
      </c>
      <c r="I231" s="133" t="str">
        <f>IF($A231="","",SUMIFS('Program Summary'!$H$5:$H$5000,'Program Summary'!$B$5:$B$5000,$A231,'Program Summary'!$C$5:$C$5000,"&lt;&gt;Community Quarterback"))</f>
        <v/>
      </c>
      <c r="J231" s="133" t="str">
        <f>IF($A231="","",SUMIFS('Program Summary'!$I$5:$I$5000,'Program Summary'!$B$5:$B$5000,$A231,'Program Summary'!$C$5:$C$5000,"&lt;&gt;Community Quarterback"))</f>
        <v/>
      </c>
      <c r="K231" s="133" t="str">
        <f t="shared" si="3"/>
        <v/>
      </c>
      <c r="M231" s="134" t="str" cm="1">
        <f t="array" ref="M231">IFERROR(INDEX(_xlfn._xlws.FILTER($A$5:$A$500,$A$5:$A$500&lt;&gt;""),ROWS($M$5:M231)),"")</f>
        <v/>
      </c>
    </row>
    <row r="232" spans="5:13" x14ac:dyDescent="0.3">
      <c r="E232" s="133" t="str">
        <f>IF($A232="","",SUMIFS('Program Summary'!$G$5:$G$5000,'Program Summary'!$B$5:$B$5000,$A232,'Program Summary'!$C$5:$C$5000,"Community Quarterback"))</f>
        <v/>
      </c>
      <c r="F232" s="133" t="str">
        <f>IF($A232="","",SUMIFS('Program Summary'!$H$5:$H$5000,'Program Summary'!$B$5:$B$5000,$A232,'Program Summary'!$C$5:$C$5000,"Community Quarterback"))</f>
        <v/>
      </c>
      <c r="G232" s="133" t="str">
        <f>IF($A232="","",SUMIFS('Program Summary'!$I$5:$I$5000,'Program Summary'!$B$5:$B$5000,$A232,'Program Summary'!$C$5:$C$5000,"Community Quarterback"))</f>
        <v/>
      </c>
      <c r="H232" s="133" t="str">
        <f>IF($A232="","",SUMIFS('Program Summary'!$G$5:$G$5000,'Program Summary'!$B$5:$B$5000,$A232,'Program Summary'!$C$5:$C$5000,"&lt;&gt;Community Quarterback"))</f>
        <v/>
      </c>
      <c r="I232" s="133" t="str">
        <f>IF($A232="","",SUMIFS('Program Summary'!$H$5:$H$5000,'Program Summary'!$B$5:$B$5000,$A232,'Program Summary'!$C$5:$C$5000,"&lt;&gt;Community Quarterback"))</f>
        <v/>
      </c>
      <c r="J232" s="133" t="str">
        <f>IF($A232="","",SUMIFS('Program Summary'!$I$5:$I$5000,'Program Summary'!$B$5:$B$5000,$A232,'Program Summary'!$C$5:$C$5000,"&lt;&gt;Community Quarterback"))</f>
        <v/>
      </c>
      <c r="K232" s="133" t="str">
        <f t="shared" si="3"/>
        <v/>
      </c>
      <c r="M232" s="134" t="str" cm="1">
        <f t="array" ref="M232">IFERROR(INDEX(_xlfn._xlws.FILTER($A$5:$A$500,$A$5:$A$500&lt;&gt;""),ROWS($M$5:M232)),"")</f>
        <v/>
      </c>
    </row>
    <row r="233" spans="5:13" x14ac:dyDescent="0.3">
      <c r="E233" s="133" t="str">
        <f>IF($A233="","",SUMIFS('Program Summary'!$G$5:$G$5000,'Program Summary'!$B$5:$B$5000,$A233,'Program Summary'!$C$5:$C$5000,"Community Quarterback"))</f>
        <v/>
      </c>
      <c r="F233" s="133" t="str">
        <f>IF($A233="","",SUMIFS('Program Summary'!$H$5:$H$5000,'Program Summary'!$B$5:$B$5000,$A233,'Program Summary'!$C$5:$C$5000,"Community Quarterback"))</f>
        <v/>
      </c>
      <c r="G233" s="133" t="str">
        <f>IF($A233="","",SUMIFS('Program Summary'!$I$5:$I$5000,'Program Summary'!$B$5:$B$5000,$A233,'Program Summary'!$C$5:$C$5000,"Community Quarterback"))</f>
        <v/>
      </c>
      <c r="H233" s="133" t="str">
        <f>IF($A233="","",SUMIFS('Program Summary'!$G$5:$G$5000,'Program Summary'!$B$5:$B$5000,$A233,'Program Summary'!$C$5:$C$5000,"&lt;&gt;Community Quarterback"))</f>
        <v/>
      </c>
      <c r="I233" s="133" t="str">
        <f>IF($A233="","",SUMIFS('Program Summary'!$H$5:$H$5000,'Program Summary'!$B$5:$B$5000,$A233,'Program Summary'!$C$5:$C$5000,"&lt;&gt;Community Quarterback"))</f>
        <v/>
      </c>
      <c r="J233" s="133" t="str">
        <f>IF($A233="","",SUMIFS('Program Summary'!$I$5:$I$5000,'Program Summary'!$B$5:$B$5000,$A233,'Program Summary'!$C$5:$C$5000,"&lt;&gt;Community Quarterback"))</f>
        <v/>
      </c>
      <c r="K233" s="133" t="str">
        <f t="shared" si="3"/>
        <v/>
      </c>
      <c r="M233" s="134" t="str" cm="1">
        <f t="array" ref="M233">IFERROR(INDEX(_xlfn._xlws.FILTER($A$5:$A$500,$A$5:$A$500&lt;&gt;""),ROWS($M$5:M233)),"")</f>
        <v/>
      </c>
    </row>
    <row r="234" spans="5:13" x14ac:dyDescent="0.3">
      <c r="E234" s="133" t="str">
        <f>IF($A234="","",SUMIFS('Program Summary'!$G$5:$G$5000,'Program Summary'!$B$5:$B$5000,$A234,'Program Summary'!$C$5:$C$5000,"Community Quarterback"))</f>
        <v/>
      </c>
      <c r="F234" s="133" t="str">
        <f>IF($A234="","",SUMIFS('Program Summary'!$H$5:$H$5000,'Program Summary'!$B$5:$B$5000,$A234,'Program Summary'!$C$5:$C$5000,"Community Quarterback"))</f>
        <v/>
      </c>
      <c r="G234" s="133" t="str">
        <f>IF($A234="","",SUMIFS('Program Summary'!$I$5:$I$5000,'Program Summary'!$B$5:$B$5000,$A234,'Program Summary'!$C$5:$C$5000,"Community Quarterback"))</f>
        <v/>
      </c>
      <c r="H234" s="133" t="str">
        <f>IF($A234="","",SUMIFS('Program Summary'!$G$5:$G$5000,'Program Summary'!$B$5:$B$5000,$A234,'Program Summary'!$C$5:$C$5000,"&lt;&gt;Community Quarterback"))</f>
        <v/>
      </c>
      <c r="I234" s="133" t="str">
        <f>IF($A234="","",SUMIFS('Program Summary'!$H$5:$H$5000,'Program Summary'!$B$5:$B$5000,$A234,'Program Summary'!$C$5:$C$5000,"&lt;&gt;Community Quarterback"))</f>
        <v/>
      </c>
      <c r="J234" s="133" t="str">
        <f>IF($A234="","",SUMIFS('Program Summary'!$I$5:$I$5000,'Program Summary'!$B$5:$B$5000,$A234,'Program Summary'!$C$5:$C$5000,"&lt;&gt;Community Quarterback"))</f>
        <v/>
      </c>
      <c r="K234" s="133" t="str">
        <f t="shared" si="3"/>
        <v/>
      </c>
      <c r="M234" s="134" t="str" cm="1">
        <f t="array" ref="M234">IFERROR(INDEX(_xlfn._xlws.FILTER($A$5:$A$500,$A$5:$A$500&lt;&gt;""),ROWS($M$5:M234)),"")</f>
        <v/>
      </c>
    </row>
    <row r="235" spans="5:13" x14ac:dyDescent="0.3">
      <c r="E235" s="133" t="str">
        <f>IF($A235="","",SUMIFS('Program Summary'!$G$5:$G$5000,'Program Summary'!$B$5:$B$5000,$A235,'Program Summary'!$C$5:$C$5000,"Community Quarterback"))</f>
        <v/>
      </c>
      <c r="F235" s="133" t="str">
        <f>IF($A235="","",SUMIFS('Program Summary'!$H$5:$H$5000,'Program Summary'!$B$5:$B$5000,$A235,'Program Summary'!$C$5:$C$5000,"Community Quarterback"))</f>
        <v/>
      </c>
      <c r="G235" s="133" t="str">
        <f>IF($A235="","",SUMIFS('Program Summary'!$I$5:$I$5000,'Program Summary'!$B$5:$B$5000,$A235,'Program Summary'!$C$5:$C$5000,"Community Quarterback"))</f>
        <v/>
      </c>
      <c r="H235" s="133" t="str">
        <f>IF($A235="","",SUMIFS('Program Summary'!$G$5:$G$5000,'Program Summary'!$B$5:$B$5000,$A235,'Program Summary'!$C$5:$C$5000,"&lt;&gt;Community Quarterback"))</f>
        <v/>
      </c>
      <c r="I235" s="133" t="str">
        <f>IF($A235="","",SUMIFS('Program Summary'!$H$5:$H$5000,'Program Summary'!$B$5:$B$5000,$A235,'Program Summary'!$C$5:$C$5000,"&lt;&gt;Community Quarterback"))</f>
        <v/>
      </c>
      <c r="J235" s="133" t="str">
        <f>IF($A235="","",SUMIFS('Program Summary'!$I$5:$I$5000,'Program Summary'!$B$5:$B$5000,$A235,'Program Summary'!$C$5:$C$5000,"&lt;&gt;Community Quarterback"))</f>
        <v/>
      </c>
      <c r="K235" s="133" t="str">
        <f t="shared" si="3"/>
        <v/>
      </c>
      <c r="M235" s="134" t="str" cm="1">
        <f t="array" ref="M235">IFERROR(INDEX(_xlfn._xlws.FILTER($A$5:$A$500,$A$5:$A$500&lt;&gt;""),ROWS($M$5:M235)),"")</f>
        <v/>
      </c>
    </row>
    <row r="236" spans="5:13" x14ac:dyDescent="0.3">
      <c r="E236" s="133" t="str">
        <f>IF($A236="","",SUMIFS('Program Summary'!$G$5:$G$5000,'Program Summary'!$B$5:$B$5000,$A236,'Program Summary'!$C$5:$C$5000,"Community Quarterback"))</f>
        <v/>
      </c>
      <c r="F236" s="133" t="str">
        <f>IF($A236="","",SUMIFS('Program Summary'!$H$5:$H$5000,'Program Summary'!$B$5:$B$5000,$A236,'Program Summary'!$C$5:$C$5000,"Community Quarterback"))</f>
        <v/>
      </c>
      <c r="G236" s="133" t="str">
        <f>IF($A236="","",SUMIFS('Program Summary'!$I$5:$I$5000,'Program Summary'!$B$5:$B$5000,$A236,'Program Summary'!$C$5:$C$5000,"Community Quarterback"))</f>
        <v/>
      </c>
      <c r="H236" s="133" t="str">
        <f>IF($A236="","",SUMIFS('Program Summary'!$G$5:$G$5000,'Program Summary'!$B$5:$B$5000,$A236,'Program Summary'!$C$5:$C$5000,"&lt;&gt;Community Quarterback"))</f>
        <v/>
      </c>
      <c r="I236" s="133" t="str">
        <f>IF($A236="","",SUMIFS('Program Summary'!$H$5:$H$5000,'Program Summary'!$B$5:$B$5000,$A236,'Program Summary'!$C$5:$C$5000,"&lt;&gt;Community Quarterback"))</f>
        <v/>
      </c>
      <c r="J236" s="133" t="str">
        <f>IF($A236="","",SUMIFS('Program Summary'!$I$5:$I$5000,'Program Summary'!$B$5:$B$5000,$A236,'Program Summary'!$C$5:$C$5000,"&lt;&gt;Community Quarterback"))</f>
        <v/>
      </c>
      <c r="K236" s="133" t="str">
        <f t="shared" si="3"/>
        <v/>
      </c>
      <c r="M236" s="134" t="str" cm="1">
        <f t="array" ref="M236">IFERROR(INDEX(_xlfn._xlws.FILTER($A$5:$A$500,$A$5:$A$500&lt;&gt;""),ROWS($M$5:M236)),"")</f>
        <v/>
      </c>
    </row>
    <row r="237" spans="5:13" x14ac:dyDescent="0.3">
      <c r="E237" s="133" t="str">
        <f>IF($A237="","",SUMIFS('Program Summary'!$G$5:$G$5000,'Program Summary'!$B$5:$B$5000,$A237,'Program Summary'!$C$5:$C$5000,"Community Quarterback"))</f>
        <v/>
      </c>
      <c r="F237" s="133" t="str">
        <f>IF($A237="","",SUMIFS('Program Summary'!$H$5:$H$5000,'Program Summary'!$B$5:$B$5000,$A237,'Program Summary'!$C$5:$C$5000,"Community Quarterback"))</f>
        <v/>
      </c>
      <c r="G237" s="133" t="str">
        <f>IF($A237="","",SUMIFS('Program Summary'!$I$5:$I$5000,'Program Summary'!$B$5:$B$5000,$A237,'Program Summary'!$C$5:$C$5000,"Community Quarterback"))</f>
        <v/>
      </c>
      <c r="H237" s="133" t="str">
        <f>IF($A237="","",SUMIFS('Program Summary'!$G$5:$G$5000,'Program Summary'!$B$5:$B$5000,$A237,'Program Summary'!$C$5:$C$5000,"&lt;&gt;Community Quarterback"))</f>
        <v/>
      </c>
      <c r="I237" s="133" t="str">
        <f>IF($A237="","",SUMIFS('Program Summary'!$H$5:$H$5000,'Program Summary'!$B$5:$B$5000,$A237,'Program Summary'!$C$5:$C$5000,"&lt;&gt;Community Quarterback"))</f>
        <v/>
      </c>
      <c r="J237" s="133" t="str">
        <f>IF($A237="","",SUMIFS('Program Summary'!$I$5:$I$5000,'Program Summary'!$B$5:$B$5000,$A237,'Program Summary'!$C$5:$C$5000,"&lt;&gt;Community Quarterback"))</f>
        <v/>
      </c>
      <c r="K237" s="133" t="str">
        <f t="shared" si="3"/>
        <v/>
      </c>
      <c r="M237" s="134" t="str" cm="1">
        <f t="array" ref="M237">IFERROR(INDEX(_xlfn._xlws.FILTER($A$5:$A$500,$A$5:$A$500&lt;&gt;""),ROWS($M$5:M237)),"")</f>
        <v/>
      </c>
    </row>
    <row r="238" spans="5:13" x14ac:dyDescent="0.3">
      <c r="E238" s="133" t="str">
        <f>IF($A238="","",SUMIFS('Program Summary'!$G$5:$G$5000,'Program Summary'!$B$5:$B$5000,$A238,'Program Summary'!$C$5:$C$5000,"Community Quarterback"))</f>
        <v/>
      </c>
      <c r="F238" s="133" t="str">
        <f>IF($A238="","",SUMIFS('Program Summary'!$H$5:$H$5000,'Program Summary'!$B$5:$B$5000,$A238,'Program Summary'!$C$5:$C$5000,"Community Quarterback"))</f>
        <v/>
      </c>
      <c r="G238" s="133" t="str">
        <f>IF($A238="","",SUMIFS('Program Summary'!$I$5:$I$5000,'Program Summary'!$B$5:$B$5000,$A238,'Program Summary'!$C$5:$C$5000,"Community Quarterback"))</f>
        <v/>
      </c>
      <c r="H238" s="133" t="str">
        <f>IF($A238="","",SUMIFS('Program Summary'!$G$5:$G$5000,'Program Summary'!$B$5:$B$5000,$A238,'Program Summary'!$C$5:$C$5000,"&lt;&gt;Community Quarterback"))</f>
        <v/>
      </c>
      <c r="I238" s="133" t="str">
        <f>IF($A238="","",SUMIFS('Program Summary'!$H$5:$H$5000,'Program Summary'!$B$5:$B$5000,$A238,'Program Summary'!$C$5:$C$5000,"&lt;&gt;Community Quarterback"))</f>
        <v/>
      </c>
      <c r="J238" s="133" t="str">
        <f>IF($A238="","",SUMIFS('Program Summary'!$I$5:$I$5000,'Program Summary'!$B$5:$B$5000,$A238,'Program Summary'!$C$5:$C$5000,"&lt;&gt;Community Quarterback"))</f>
        <v/>
      </c>
      <c r="K238" s="133" t="str">
        <f t="shared" si="3"/>
        <v/>
      </c>
      <c r="M238" s="134" t="str" cm="1">
        <f t="array" ref="M238">IFERROR(INDEX(_xlfn._xlws.FILTER($A$5:$A$500,$A$5:$A$500&lt;&gt;""),ROWS($M$5:M238)),"")</f>
        <v/>
      </c>
    </row>
    <row r="239" spans="5:13" x14ac:dyDescent="0.3">
      <c r="E239" s="133" t="str">
        <f>IF($A239="","",SUMIFS('Program Summary'!$G$5:$G$5000,'Program Summary'!$B$5:$B$5000,$A239,'Program Summary'!$C$5:$C$5000,"Community Quarterback"))</f>
        <v/>
      </c>
      <c r="F239" s="133" t="str">
        <f>IF($A239="","",SUMIFS('Program Summary'!$H$5:$H$5000,'Program Summary'!$B$5:$B$5000,$A239,'Program Summary'!$C$5:$C$5000,"Community Quarterback"))</f>
        <v/>
      </c>
      <c r="G239" s="133" t="str">
        <f>IF($A239="","",SUMIFS('Program Summary'!$I$5:$I$5000,'Program Summary'!$B$5:$B$5000,$A239,'Program Summary'!$C$5:$C$5000,"Community Quarterback"))</f>
        <v/>
      </c>
      <c r="H239" s="133" t="str">
        <f>IF($A239="","",SUMIFS('Program Summary'!$G$5:$G$5000,'Program Summary'!$B$5:$B$5000,$A239,'Program Summary'!$C$5:$C$5000,"&lt;&gt;Community Quarterback"))</f>
        <v/>
      </c>
      <c r="I239" s="133" t="str">
        <f>IF($A239="","",SUMIFS('Program Summary'!$H$5:$H$5000,'Program Summary'!$B$5:$B$5000,$A239,'Program Summary'!$C$5:$C$5000,"&lt;&gt;Community Quarterback"))</f>
        <v/>
      </c>
      <c r="J239" s="133" t="str">
        <f>IF($A239="","",SUMIFS('Program Summary'!$I$5:$I$5000,'Program Summary'!$B$5:$B$5000,$A239,'Program Summary'!$C$5:$C$5000,"&lt;&gt;Community Quarterback"))</f>
        <v/>
      </c>
      <c r="K239" s="133" t="str">
        <f t="shared" si="3"/>
        <v/>
      </c>
      <c r="M239" s="134" t="str" cm="1">
        <f t="array" ref="M239">IFERROR(INDEX(_xlfn._xlws.FILTER($A$5:$A$500,$A$5:$A$500&lt;&gt;""),ROWS($M$5:M239)),"")</f>
        <v/>
      </c>
    </row>
    <row r="240" spans="5:13" x14ac:dyDescent="0.3">
      <c r="E240" s="133" t="str">
        <f>IF($A240="","",SUMIFS('Program Summary'!$G$5:$G$5000,'Program Summary'!$B$5:$B$5000,$A240,'Program Summary'!$C$5:$C$5000,"Community Quarterback"))</f>
        <v/>
      </c>
      <c r="F240" s="133" t="str">
        <f>IF($A240="","",SUMIFS('Program Summary'!$H$5:$H$5000,'Program Summary'!$B$5:$B$5000,$A240,'Program Summary'!$C$5:$C$5000,"Community Quarterback"))</f>
        <v/>
      </c>
      <c r="G240" s="133" t="str">
        <f>IF($A240="","",SUMIFS('Program Summary'!$I$5:$I$5000,'Program Summary'!$B$5:$B$5000,$A240,'Program Summary'!$C$5:$C$5000,"Community Quarterback"))</f>
        <v/>
      </c>
      <c r="H240" s="133" t="str">
        <f>IF($A240="","",SUMIFS('Program Summary'!$G$5:$G$5000,'Program Summary'!$B$5:$B$5000,$A240,'Program Summary'!$C$5:$C$5000,"&lt;&gt;Community Quarterback"))</f>
        <v/>
      </c>
      <c r="I240" s="133" t="str">
        <f>IF($A240="","",SUMIFS('Program Summary'!$H$5:$H$5000,'Program Summary'!$B$5:$B$5000,$A240,'Program Summary'!$C$5:$C$5000,"&lt;&gt;Community Quarterback"))</f>
        <v/>
      </c>
      <c r="J240" s="133" t="str">
        <f>IF($A240="","",SUMIFS('Program Summary'!$I$5:$I$5000,'Program Summary'!$B$5:$B$5000,$A240,'Program Summary'!$C$5:$C$5000,"&lt;&gt;Community Quarterback"))</f>
        <v/>
      </c>
      <c r="K240" s="133" t="str">
        <f t="shared" si="3"/>
        <v/>
      </c>
      <c r="M240" s="134" t="str" cm="1">
        <f t="array" ref="M240">IFERROR(INDEX(_xlfn._xlws.FILTER($A$5:$A$500,$A$5:$A$500&lt;&gt;""),ROWS($M$5:M240)),"")</f>
        <v/>
      </c>
    </row>
    <row r="241" spans="5:13" x14ac:dyDescent="0.3">
      <c r="E241" s="133" t="str">
        <f>IF($A241="","",SUMIFS('Program Summary'!$G$5:$G$5000,'Program Summary'!$B$5:$B$5000,$A241,'Program Summary'!$C$5:$C$5000,"Community Quarterback"))</f>
        <v/>
      </c>
      <c r="F241" s="133" t="str">
        <f>IF($A241="","",SUMIFS('Program Summary'!$H$5:$H$5000,'Program Summary'!$B$5:$B$5000,$A241,'Program Summary'!$C$5:$C$5000,"Community Quarterback"))</f>
        <v/>
      </c>
      <c r="G241" s="133" t="str">
        <f>IF($A241="","",SUMIFS('Program Summary'!$I$5:$I$5000,'Program Summary'!$B$5:$B$5000,$A241,'Program Summary'!$C$5:$C$5000,"Community Quarterback"))</f>
        <v/>
      </c>
      <c r="H241" s="133" t="str">
        <f>IF($A241="","",SUMIFS('Program Summary'!$G$5:$G$5000,'Program Summary'!$B$5:$B$5000,$A241,'Program Summary'!$C$5:$C$5000,"&lt;&gt;Community Quarterback"))</f>
        <v/>
      </c>
      <c r="I241" s="133" t="str">
        <f>IF($A241="","",SUMIFS('Program Summary'!$H$5:$H$5000,'Program Summary'!$B$5:$B$5000,$A241,'Program Summary'!$C$5:$C$5000,"&lt;&gt;Community Quarterback"))</f>
        <v/>
      </c>
      <c r="J241" s="133" t="str">
        <f>IF($A241="","",SUMIFS('Program Summary'!$I$5:$I$5000,'Program Summary'!$B$5:$B$5000,$A241,'Program Summary'!$C$5:$C$5000,"&lt;&gt;Community Quarterback"))</f>
        <v/>
      </c>
      <c r="K241" s="133" t="str">
        <f t="shared" si="3"/>
        <v/>
      </c>
      <c r="M241" s="134" t="str" cm="1">
        <f t="array" ref="M241">IFERROR(INDEX(_xlfn._xlws.FILTER($A$5:$A$500,$A$5:$A$500&lt;&gt;""),ROWS($M$5:M241)),"")</f>
        <v/>
      </c>
    </row>
    <row r="242" spans="5:13" x14ac:dyDescent="0.3">
      <c r="E242" s="133" t="str">
        <f>IF($A242="","",SUMIFS('Program Summary'!$G$5:$G$5000,'Program Summary'!$B$5:$B$5000,$A242,'Program Summary'!$C$5:$C$5000,"Community Quarterback"))</f>
        <v/>
      </c>
      <c r="F242" s="133" t="str">
        <f>IF($A242="","",SUMIFS('Program Summary'!$H$5:$H$5000,'Program Summary'!$B$5:$B$5000,$A242,'Program Summary'!$C$5:$C$5000,"Community Quarterback"))</f>
        <v/>
      </c>
      <c r="G242" s="133" t="str">
        <f>IF($A242="","",SUMIFS('Program Summary'!$I$5:$I$5000,'Program Summary'!$B$5:$B$5000,$A242,'Program Summary'!$C$5:$C$5000,"Community Quarterback"))</f>
        <v/>
      </c>
      <c r="H242" s="133" t="str">
        <f>IF($A242="","",SUMIFS('Program Summary'!$G$5:$G$5000,'Program Summary'!$B$5:$B$5000,$A242,'Program Summary'!$C$5:$C$5000,"&lt;&gt;Community Quarterback"))</f>
        <v/>
      </c>
      <c r="I242" s="133" t="str">
        <f>IF($A242="","",SUMIFS('Program Summary'!$H$5:$H$5000,'Program Summary'!$B$5:$B$5000,$A242,'Program Summary'!$C$5:$C$5000,"&lt;&gt;Community Quarterback"))</f>
        <v/>
      </c>
      <c r="J242" s="133" t="str">
        <f>IF($A242="","",SUMIFS('Program Summary'!$I$5:$I$5000,'Program Summary'!$B$5:$B$5000,$A242,'Program Summary'!$C$5:$C$5000,"&lt;&gt;Community Quarterback"))</f>
        <v/>
      </c>
      <c r="K242" s="133" t="str">
        <f t="shared" si="3"/>
        <v/>
      </c>
      <c r="M242" s="134" t="str" cm="1">
        <f t="array" ref="M242">IFERROR(INDEX(_xlfn._xlws.FILTER($A$5:$A$500,$A$5:$A$500&lt;&gt;""),ROWS($M$5:M242)),"")</f>
        <v/>
      </c>
    </row>
    <row r="243" spans="5:13" x14ac:dyDescent="0.3">
      <c r="E243" s="133" t="str">
        <f>IF($A243="","",SUMIFS('Program Summary'!$G$5:$G$5000,'Program Summary'!$B$5:$B$5000,$A243,'Program Summary'!$C$5:$C$5000,"Community Quarterback"))</f>
        <v/>
      </c>
      <c r="F243" s="133" t="str">
        <f>IF($A243="","",SUMIFS('Program Summary'!$H$5:$H$5000,'Program Summary'!$B$5:$B$5000,$A243,'Program Summary'!$C$5:$C$5000,"Community Quarterback"))</f>
        <v/>
      </c>
      <c r="G243" s="133" t="str">
        <f>IF($A243="","",SUMIFS('Program Summary'!$I$5:$I$5000,'Program Summary'!$B$5:$B$5000,$A243,'Program Summary'!$C$5:$C$5000,"Community Quarterback"))</f>
        <v/>
      </c>
      <c r="H243" s="133" t="str">
        <f>IF($A243="","",SUMIFS('Program Summary'!$G$5:$G$5000,'Program Summary'!$B$5:$B$5000,$A243,'Program Summary'!$C$5:$C$5000,"&lt;&gt;Community Quarterback"))</f>
        <v/>
      </c>
      <c r="I243" s="133" t="str">
        <f>IF($A243="","",SUMIFS('Program Summary'!$H$5:$H$5000,'Program Summary'!$B$5:$B$5000,$A243,'Program Summary'!$C$5:$C$5000,"&lt;&gt;Community Quarterback"))</f>
        <v/>
      </c>
      <c r="J243" s="133" t="str">
        <f>IF($A243="","",SUMIFS('Program Summary'!$I$5:$I$5000,'Program Summary'!$B$5:$B$5000,$A243,'Program Summary'!$C$5:$C$5000,"&lt;&gt;Community Quarterback"))</f>
        <v/>
      </c>
      <c r="K243" s="133" t="str">
        <f t="shared" si="3"/>
        <v/>
      </c>
      <c r="M243" s="134" t="str" cm="1">
        <f t="array" ref="M243">IFERROR(INDEX(_xlfn._xlws.FILTER($A$5:$A$500,$A$5:$A$500&lt;&gt;""),ROWS($M$5:M243)),"")</f>
        <v/>
      </c>
    </row>
    <row r="244" spans="5:13" x14ac:dyDescent="0.3">
      <c r="E244" s="133" t="str">
        <f>IF($A244="","",SUMIFS('Program Summary'!$G$5:$G$5000,'Program Summary'!$B$5:$B$5000,$A244,'Program Summary'!$C$5:$C$5000,"Community Quarterback"))</f>
        <v/>
      </c>
      <c r="F244" s="133" t="str">
        <f>IF($A244="","",SUMIFS('Program Summary'!$H$5:$H$5000,'Program Summary'!$B$5:$B$5000,$A244,'Program Summary'!$C$5:$C$5000,"Community Quarterback"))</f>
        <v/>
      </c>
      <c r="G244" s="133" t="str">
        <f>IF($A244="","",SUMIFS('Program Summary'!$I$5:$I$5000,'Program Summary'!$B$5:$B$5000,$A244,'Program Summary'!$C$5:$C$5000,"Community Quarterback"))</f>
        <v/>
      </c>
      <c r="H244" s="133" t="str">
        <f>IF($A244="","",SUMIFS('Program Summary'!$G$5:$G$5000,'Program Summary'!$B$5:$B$5000,$A244,'Program Summary'!$C$5:$C$5000,"&lt;&gt;Community Quarterback"))</f>
        <v/>
      </c>
      <c r="I244" s="133" t="str">
        <f>IF($A244="","",SUMIFS('Program Summary'!$H$5:$H$5000,'Program Summary'!$B$5:$B$5000,$A244,'Program Summary'!$C$5:$C$5000,"&lt;&gt;Community Quarterback"))</f>
        <v/>
      </c>
      <c r="J244" s="133" t="str">
        <f>IF($A244="","",SUMIFS('Program Summary'!$I$5:$I$5000,'Program Summary'!$B$5:$B$5000,$A244,'Program Summary'!$C$5:$C$5000,"&lt;&gt;Community Quarterback"))</f>
        <v/>
      </c>
      <c r="K244" s="133" t="str">
        <f t="shared" si="3"/>
        <v/>
      </c>
      <c r="M244" s="134" t="str" cm="1">
        <f t="array" ref="M244">IFERROR(INDEX(_xlfn._xlws.FILTER($A$5:$A$500,$A$5:$A$500&lt;&gt;""),ROWS($M$5:M244)),"")</f>
        <v/>
      </c>
    </row>
    <row r="245" spans="5:13" x14ac:dyDescent="0.3">
      <c r="E245" s="133" t="str">
        <f>IF($A245="","",SUMIFS('Program Summary'!$G$5:$G$5000,'Program Summary'!$B$5:$B$5000,$A245,'Program Summary'!$C$5:$C$5000,"Community Quarterback"))</f>
        <v/>
      </c>
      <c r="F245" s="133" t="str">
        <f>IF($A245="","",SUMIFS('Program Summary'!$H$5:$H$5000,'Program Summary'!$B$5:$B$5000,$A245,'Program Summary'!$C$5:$C$5000,"Community Quarterback"))</f>
        <v/>
      </c>
      <c r="G245" s="133" t="str">
        <f>IF($A245="","",SUMIFS('Program Summary'!$I$5:$I$5000,'Program Summary'!$B$5:$B$5000,$A245,'Program Summary'!$C$5:$C$5000,"Community Quarterback"))</f>
        <v/>
      </c>
      <c r="H245" s="133" t="str">
        <f>IF($A245="","",SUMIFS('Program Summary'!$G$5:$G$5000,'Program Summary'!$B$5:$B$5000,$A245,'Program Summary'!$C$5:$C$5000,"&lt;&gt;Community Quarterback"))</f>
        <v/>
      </c>
      <c r="I245" s="133" t="str">
        <f>IF($A245="","",SUMIFS('Program Summary'!$H$5:$H$5000,'Program Summary'!$B$5:$B$5000,$A245,'Program Summary'!$C$5:$C$5000,"&lt;&gt;Community Quarterback"))</f>
        <v/>
      </c>
      <c r="J245" s="133" t="str">
        <f>IF($A245="","",SUMIFS('Program Summary'!$I$5:$I$5000,'Program Summary'!$B$5:$B$5000,$A245,'Program Summary'!$C$5:$C$5000,"&lt;&gt;Community Quarterback"))</f>
        <v/>
      </c>
      <c r="K245" s="133" t="str">
        <f t="shared" si="3"/>
        <v/>
      </c>
      <c r="M245" s="134" t="str" cm="1">
        <f t="array" ref="M245">IFERROR(INDEX(_xlfn._xlws.FILTER($A$5:$A$500,$A$5:$A$500&lt;&gt;""),ROWS($M$5:M245)),"")</f>
        <v/>
      </c>
    </row>
    <row r="246" spans="5:13" x14ac:dyDescent="0.3">
      <c r="E246" s="133" t="str">
        <f>IF($A246="","",SUMIFS('Program Summary'!$G$5:$G$5000,'Program Summary'!$B$5:$B$5000,$A246,'Program Summary'!$C$5:$C$5000,"Community Quarterback"))</f>
        <v/>
      </c>
      <c r="F246" s="133" t="str">
        <f>IF($A246="","",SUMIFS('Program Summary'!$H$5:$H$5000,'Program Summary'!$B$5:$B$5000,$A246,'Program Summary'!$C$5:$C$5000,"Community Quarterback"))</f>
        <v/>
      </c>
      <c r="G246" s="133" t="str">
        <f>IF($A246="","",SUMIFS('Program Summary'!$I$5:$I$5000,'Program Summary'!$B$5:$B$5000,$A246,'Program Summary'!$C$5:$C$5000,"Community Quarterback"))</f>
        <v/>
      </c>
      <c r="H246" s="133" t="str">
        <f>IF($A246="","",SUMIFS('Program Summary'!$G$5:$G$5000,'Program Summary'!$B$5:$B$5000,$A246,'Program Summary'!$C$5:$C$5000,"&lt;&gt;Community Quarterback"))</f>
        <v/>
      </c>
      <c r="I246" s="133" t="str">
        <f>IF($A246="","",SUMIFS('Program Summary'!$H$5:$H$5000,'Program Summary'!$B$5:$B$5000,$A246,'Program Summary'!$C$5:$C$5000,"&lt;&gt;Community Quarterback"))</f>
        <v/>
      </c>
      <c r="J246" s="133" t="str">
        <f>IF($A246="","",SUMIFS('Program Summary'!$I$5:$I$5000,'Program Summary'!$B$5:$B$5000,$A246,'Program Summary'!$C$5:$C$5000,"&lt;&gt;Community Quarterback"))</f>
        <v/>
      </c>
      <c r="K246" s="133" t="str">
        <f t="shared" si="3"/>
        <v/>
      </c>
      <c r="M246" s="134" t="str" cm="1">
        <f t="array" ref="M246">IFERROR(INDEX(_xlfn._xlws.FILTER($A$5:$A$500,$A$5:$A$500&lt;&gt;""),ROWS($M$5:M246)),"")</f>
        <v/>
      </c>
    </row>
    <row r="247" spans="5:13" x14ac:dyDescent="0.3">
      <c r="E247" s="133" t="str">
        <f>IF($A247="","",SUMIFS('Program Summary'!$G$5:$G$5000,'Program Summary'!$B$5:$B$5000,$A247,'Program Summary'!$C$5:$C$5000,"Community Quarterback"))</f>
        <v/>
      </c>
      <c r="F247" s="133" t="str">
        <f>IF($A247="","",SUMIFS('Program Summary'!$H$5:$H$5000,'Program Summary'!$B$5:$B$5000,$A247,'Program Summary'!$C$5:$C$5000,"Community Quarterback"))</f>
        <v/>
      </c>
      <c r="G247" s="133" t="str">
        <f>IF($A247="","",SUMIFS('Program Summary'!$I$5:$I$5000,'Program Summary'!$B$5:$B$5000,$A247,'Program Summary'!$C$5:$C$5000,"Community Quarterback"))</f>
        <v/>
      </c>
      <c r="H247" s="133" t="str">
        <f>IF($A247="","",SUMIFS('Program Summary'!$G$5:$G$5000,'Program Summary'!$B$5:$B$5000,$A247,'Program Summary'!$C$5:$C$5000,"&lt;&gt;Community Quarterback"))</f>
        <v/>
      </c>
      <c r="I247" s="133" t="str">
        <f>IF($A247="","",SUMIFS('Program Summary'!$H$5:$H$5000,'Program Summary'!$B$5:$B$5000,$A247,'Program Summary'!$C$5:$C$5000,"&lt;&gt;Community Quarterback"))</f>
        <v/>
      </c>
      <c r="J247" s="133" t="str">
        <f>IF($A247="","",SUMIFS('Program Summary'!$I$5:$I$5000,'Program Summary'!$B$5:$B$5000,$A247,'Program Summary'!$C$5:$C$5000,"&lt;&gt;Community Quarterback"))</f>
        <v/>
      </c>
      <c r="K247" s="133" t="str">
        <f t="shared" si="3"/>
        <v/>
      </c>
      <c r="M247" s="134" t="str" cm="1">
        <f t="array" ref="M247">IFERROR(INDEX(_xlfn._xlws.FILTER($A$5:$A$500,$A$5:$A$500&lt;&gt;""),ROWS($M$5:M247)),"")</f>
        <v/>
      </c>
    </row>
    <row r="248" spans="5:13" x14ac:dyDescent="0.3">
      <c r="E248" s="133" t="str">
        <f>IF($A248="","",SUMIFS('Program Summary'!$G$5:$G$5000,'Program Summary'!$B$5:$B$5000,$A248,'Program Summary'!$C$5:$C$5000,"Community Quarterback"))</f>
        <v/>
      </c>
      <c r="F248" s="133" t="str">
        <f>IF($A248="","",SUMIFS('Program Summary'!$H$5:$H$5000,'Program Summary'!$B$5:$B$5000,$A248,'Program Summary'!$C$5:$C$5000,"Community Quarterback"))</f>
        <v/>
      </c>
      <c r="G248" s="133" t="str">
        <f>IF($A248="","",SUMIFS('Program Summary'!$I$5:$I$5000,'Program Summary'!$B$5:$B$5000,$A248,'Program Summary'!$C$5:$C$5000,"Community Quarterback"))</f>
        <v/>
      </c>
      <c r="H248" s="133" t="str">
        <f>IF($A248="","",SUMIFS('Program Summary'!$G$5:$G$5000,'Program Summary'!$B$5:$B$5000,$A248,'Program Summary'!$C$5:$C$5000,"&lt;&gt;Community Quarterback"))</f>
        <v/>
      </c>
      <c r="I248" s="133" t="str">
        <f>IF($A248="","",SUMIFS('Program Summary'!$H$5:$H$5000,'Program Summary'!$B$5:$B$5000,$A248,'Program Summary'!$C$5:$C$5000,"&lt;&gt;Community Quarterback"))</f>
        <v/>
      </c>
      <c r="J248" s="133" t="str">
        <f>IF($A248="","",SUMIFS('Program Summary'!$I$5:$I$5000,'Program Summary'!$B$5:$B$5000,$A248,'Program Summary'!$C$5:$C$5000,"&lt;&gt;Community Quarterback"))</f>
        <v/>
      </c>
      <c r="K248" s="133" t="str">
        <f t="shared" si="3"/>
        <v/>
      </c>
      <c r="M248" s="134" t="str" cm="1">
        <f t="array" ref="M248">IFERROR(INDEX(_xlfn._xlws.FILTER($A$5:$A$500,$A$5:$A$500&lt;&gt;""),ROWS($M$5:M248)),"")</f>
        <v/>
      </c>
    </row>
    <row r="249" spans="5:13" x14ac:dyDescent="0.3">
      <c r="E249" s="133" t="str">
        <f>IF($A249="","",SUMIFS('Program Summary'!$G$5:$G$5000,'Program Summary'!$B$5:$B$5000,$A249,'Program Summary'!$C$5:$C$5000,"Community Quarterback"))</f>
        <v/>
      </c>
      <c r="F249" s="133" t="str">
        <f>IF($A249="","",SUMIFS('Program Summary'!$H$5:$H$5000,'Program Summary'!$B$5:$B$5000,$A249,'Program Summary'!$C$5:$C$5000,"Community Quarterback"))</f>
        <v/>
      </c>
      <c r="G249" s="133" t="str">
        <f>IF($A249="","",SUMIFS('Program Summary'!$I$5:$I$5000,'Program Summary'!$B$5:$B$5000,$A249,'Program Summary'!$C$5:$C$5000,"Community Quarterback"))</f>
        <v/>
      </c>
      <c r="H249" s="133" t="str">
        <f>IF($A249="","",SUMIFS('Program Summary'!$G$5:$G$5000,'Program Summary'!$B$5:$B$5000,$A249,'Program Summary'!$C$5:$C$5000,"&lt;&gt;Community Quarterback"))</f>
        <v/>
      </c>
      <c r="I249" s="133" t="str">
        <f>IF($A249="","",SUMIFS('Program Summary'!$H$5:$H$5000,'Program Summary'!$B$5:$B$5000,$A249,'Program Summary'!$C$5:$C$5000,"&lt;&gt;Community Quarterback"))</f>
        <v/>
      </c>
      <c r="J249" s="133" t="str">
        <f>IF($A249="","",SUMIFS('Program Summary'!$I$5:$I$5000,'Program Summary'!$B$5:$B$5000,$A249,'Program Summary'!$C$5:$C$5000,"&lt;&gt;Community Quarterback"))</f>
        <v/>
      </c>
      <c r="K249" s="133" t="str">
        <f t="shared" si="3"/>
        <v/>
      </c>
      <c r="M249" s="134" t="str" cm="1">
        <f t="array" ref="M249">IFERROR(INDEX(_xlfn._xlws.FILTER($A$5:$A$500,$A$5:$A$500&lt;&gt;""),ROWS($M$5:M249)),"")</f>
        <v/>
      </c>
    </row>
    <row r="250" spans="5:13" x14ac:dyDescent="0.3">
      <c r="E250" s="133" t="str">
        <f>IF($A250="","",SUMIFS('Program Summary'!$G$5:$G$5000,'Program Summary'!$B$5:$B$5000,$A250,'Program Summary'!$C$5:$C$5000,"Community Quarterback"))</f>
        <v/>
      </c>
      <c r="F250" s="133" t="str">
        <f>IF($A250="","",SUMIFS('Program Summary'!$H$5:$H$5000,'Program Summary'!$B$5:$B$5000,$A250,'Program Summary'!$C$5:$C$5000,"Community Quarterback"))</f>
        <v/>
      </c>
      <c r="G250" s="133" t="str">
        <f>IF($A250="","",SUMIFS('Program Summary'!$I$5:$I$5000,'Program Summary'!$B$5:$B$5000,$A250,'Program Summary'!$C$5:$C$5000,"Community Quarterback"))</f>
        <v/>
      </c>
      <c r="H250" s="133" t="str">
        <f>IF($A250="","",SUMIFS('Program Summary'!$G$5:$G$5000,'Program Summary'!$B$5:$B$5000,$A250,'Program Summary'!$C$5:$C$5000,"&lt;&gt;Community Quarterback"))</f>
        <v/>
      </c>
      <c r="I250" s="133" t="str">
        <f>IF($A250="","",SUMIFS('Program Summary'!$H$5:$H$5000,'Program Summary'!$B$5:$B$5000,$A250,'Program Summary'!$C$5:$C$5000,"&lt;&gt;Community Quarterback"))</f>
        <v/>
      </c>
      <c r="J250" s="133" t="str">
        <f>IF($A250="","",SUMIFS('Program Summary'!$I$5:$I$5000,'Program Summary'!$B$5:$B$5000,$A250,'Program Summary'!$C$5:$C$5000,"&lt;&gt;Community Quarterback"))</f>
        <v/>
      </c>
      <c r="K250" s="133" t="str">
        <f t="shared" si="3"/>
        <v/>
      </c>
      <c r="M250" s="134" t="str" cm="1">
        <f t="array" ref="M250">IFERROR(INDEX(_xlfn._xlws.FILTER($A$5:$A$500,$A$5:$A$500&lt;&gt;""),ROWS($M$5:M250)),"")</f>
        <v/>
      </c>
    </row>
    <row r="251" spans="5:13" x14ac:dyDescent="0.3">
      <c r="E251" s="133" t="str">
        <f>IF($A251="","",SUMIFS('Program Summary'!$G$5:$G$5000,'Program Summary'!$B$5:$B$5000,$A251,'Program Summary'!$C$5:$C$5000,"Community Quarterback"))</f>
        <v/>
      </c>
      <c r="F251" s="133" t="str">
        <f>IF($A251="","",SUMIFS('Program Summary'!$H$5:$H$5000,'Program Summary'!$B$5:$B$5000,$A251,'Program Summary'!$C$5:$C$5000,"Community Quarterback"))</f>
        <v/>
      </c>
      <c r="G251" s="133" t="str">
        <f>IF($A251="","",SUMIFS('Program Summary'!$I$5:$I$5000,'Program Summary'!$B$5:$B$5000,$A251,'Program Summary'!$C$5:$C$5000,"Community Quarterback"))</f>
        <v/>
      </c>
      <c r="H251" s="133" t="str">
        <f>IF($A251="","",SUMIFS('Program Summary'!$G$5:$G$5000,'Program Summary'!$B$5:$B$5000,$A251,'Program Summary'!$C$5:$C$5000,"&lt;&gt;Community Quarterback"))</f>
        <v/>
      </c>
      <c r="I251" s="133" t="str">
        <f>IF($A251="","",SUMIFS('Program Summary'!$H$5:$H$5000,'Program Summary'!$B$5:$B$5000,$A251,'Program Summary'!$C$5:$C$5000,"&lt;&gt;Community Quarterback"))</f>
        <v/>
      </c>
      <c r="J251" s="133" t="str">
        <f>IF($A251="","",SUMIFS('Program Summary'!$I$5:$I$5000,'Program Summary'!$B$5:$B$5000,$A251,'Program Summary'!$C$5:$C$5000,"&lt;&gt;Community Quarterback"))</f>
        <v/>
      </c>
      <c r="K251" s="133" t="str">
        <f t="shared" si="3"/>
        <v/>
      </c>
      <c r="M251" s="134" t="str" cm="1">
        <f t="array" ref="M251">IFERROR(INDEX(_xlfn._xlws.FILTER($A$5:$A$500,$A$5:$A$500&lt;&gt;""),ROWS($M$5:M251)),"")</f>
        <v/>
      </c>
    </row>
    <row r="252" spans="5:13" x14ac:dyDescent="0.3">
      <c r="E252" s="133" t="str">
        <f>IF($A252="","",SUMIFS('Program Summary'!$G$5:$G$5000,'Program Summary'!$B$5:$B$5000,$A252,'Program Summary'!$C$5:$C$5000,"Community Quarterback"))</f>
        <v/>
      </c>
      <c r="F252" s="133" t="str">
        <f>IF($A252="","",SUMIFS('Program Summary'!$H$5:$H$5000,'Program Summary'!$B$5:$B$5000,$A252,'Program Summary'!$C$5:$C$5000,"Community Quarterback"))</f>
        <v/>
      </c>
      <c r="G252" s="133" t="str">
        <f>IF($A252="","",SUMIFS('Program Summary'!$I$5:$I$5000,'Program Summary'!$B$5:$B$5000,$A252,'Program Summary'!$C$5:$C$5000,"Community Quarterback"))</f>
        <v/>
      </c>
      <c r="H252" s="133" t="str">
        <f>IF($A252="","",SUMIFS('Program Summary'!$G$5:$G$5000,'Program Summary'!$B$5:$B$5000,$A252,'Program Summary'!$C$5:$C$5000,"&lt;&gt;Community Quarterback"))</f>
        <v/>
      </c>
      <c r="I252" s="133" t="str">
        <f>IF($A252="","",SUMIFS('Program Summary'!$H$5:$H$5000,'Program Summary'!$B$5:$B$5000,$A252,'Program Summary'!$C$5:$C$5000,"&lt;&gt;Community Quarterback"))</f>
        <v/>
      </c>
      <c r="J252" s="133" t="str">
        <f>IF($A252="","",SUMIFS('Program Summary'!$I$5:$I$5000,'Program Summary'!$B$5:$B$5000,$A252,'Program Summary'!$C$5:$C$5000,"&lt;&gt;Community Quarterback"))</f>
        <v/>
      </c>
      <c r="K252" s="133" t="str">
        <f t="shared" si="3"/>
        <v/>
      </c>
      <c r="M252" s="134" t="str" cm="1">
        <f t="array" ref="M252">IFERROR(INDEX(_xlfn._xlws.FILTER($A$5:$A$500,$A$5:$A$500&lt;&gt;""),ROWS($M$5:M252)),"")</f>
        <v/>
      </c>
    </row>
    <row r="253" spans="5:13" x14ac:dyDescent="0.3">
      <c r="E253" s="133" t="str">
        <f>IF($A253="","",SUMIFS('Program Summary'!$G$5:$G$5000,'Program Summary'!$B$5:$B$5000,$A253,'Program Summary'!$C$5:$C$5000,"Community Quarterback"))</f>
        <v/>
      </c>
      <c r="F253" s="133" t="str">
        <f>IF($A253="","",SUMIFS('Program Summary'!$H$5:$H$5000,'Program Summary'!$B$5:$B$5000,$A253,'Program Summary'!$C$5:$C$5000,"Community Quarterback"))</f>
        <v/>
      </c>
      <c r="G253" s="133" t="str">
        <f>IF($A253="","",SUMIFS('Program Summary'!$I$5:$I$5000,'Program Summary'!$B$5:$B$5000,$A253,'Program Summary'!$C$5:$C$5000,"Community Quarterback"))</f>
        <v/>
      </c>
      <c r="H253" s="133" t="str">
        <f>IF($A253="","",SUMIFS('Program Summary'!$G$5:$G$5000,'Program Summary'!$B$5:$B$5000,$A253,'Program Summary'!$C$5:$C$5000,"&lt;&gt;Community Quarterback"))</f>
        <v/>
      </c>
      <c r="I253" s="133" t="str">
        <f>IF($A253="","",SUMIFS('Program Summary'!$H$5:$H$5000,'Program Summary'!$B$5:$B$5000,$A253,'Program Summary'!$C$5:$C$5000,"&lt;&gt;Community Quarterback"))</f>
        <v/>
      </c>
      <c r="J253" s="133" t="str">
        <f>IF($A253="","",SUMIFS('Program Summary'!$I$5:$I$5000,'Program Summary'!$B$5:$B$5000,$A253,'Program Summary'!$C$5:$C$5000,"&lt;&gt;Community Quarterback"))</f>
        <v/>
      </c>
      <c r="K253" s="133" t="str">
        <f t="shared" si="3"/>
        <v/>
      </c>
      <c r="M253" s="134" t="str" cm="1">
        <f t="array" ref="M253">IFERROR(INDEX(_xlfn._xlws.FILTER($A$5:$A$500,$A$5:$A$500&lt;&gt;""),ROWS($M$5:M253)),"")</f>
        <v/>
      </c>
    </row>
    <row r="254" spans="5:13" x14ac:dyDescent="0.3">
      <c r="E254" s="133" t="str">
        <f>IF($A254="","",SUMIFS('Program Summary'!$G$5:$G$5000,'Program Summary'!$B$5:$B$5000,$A254,'Program Summary'!$C$5:$C$5000,"Community Quarterback"))</f>
        <v/>
      </c>
      <c r="F254" s="133" t="str">
        <f>IF($A254="","",SUMIFS('Program Summary'!$H$5:$H$5000,'Program Summary'!$B$5:$B$5000,$A254,'Program Summary'!$C$5:$C$5000,"Community Quarterback"))</f>
        <v/>
      </c>
      <c r="G254" s="133" t="str">
        <f>IF($A254="","",SUMIFS('Program Summary'!$I$5:$I$5000,'Program Summary'!$B$5:$B$5000,$A254,'Program Summary'!$C$5:$C$5000,"Community Quarterback"))</f>
        <v/>
      </c>
      <c r="H254" s="133" t="str">
        <f>IF($A254="","",SUMIFS('Program Summary'!$G$5:$G$5000,'Program Summary'!$B$5:$B$5000,$A254,'Program Summary'!$C$5:$C$5000,"&lt;&gt;Community Quarterback"))</f>
        <v/>
      </c>
      <c r="I254" s="133" t="str">
        <f>IF($A254="","",SUMIFS('Program Summary'!$H$5:$H$5000,'Program Summary'!$B$5:$B$5000,$A254,'Program Summary'!$C$5:$C$5000,"&lt;&gt;Community Quarterback"))</f>
        <v/>
      </c>
      <c r="J254" s="133" t="str">
        <f>IF($A254="","",SUMIFS('Program Summary'!$I$5:$I$5000,'Program Summary'!$B$5:$B$5000,$A254,'Program Summary'!$C$5:$C$5000,"&lt;&gt;Community Quarterback"))</f>
        <v/>
      </c>
      <c r="K254" s="133" t="str">
        <f t="shared" si="3"/>
        <v/>
      </c>
      <c r="M254" s="134" t="str" cm="1">
        <f t="array" ref="M254">IFERROR(INDEX(_xlfn._xlws.FILTER($A$5:$A$500,$A$5:$A$500&lt;&gt;""),ROWS($M$5:M254)),"")</f>
        <v/>
      </c>
    </row>
    <row r="255" spans="5:13" x14ac:dyDescent="0.3">
      <c r="E255" s="133" t="str">
        <f>IF($A255="","",SUMIFS('Program Summary'!$G$5:$G$5000,'Program Summary'!$B$5:$B$5000,$A255,'Program Summary'!$C$5:$C$5000,"Community Quarterback"))</f>
        <v/>
      </c>
      <c r="F255" s="133" t="str">
        <f>IF($A255="","",SUMIFS('Program Summary'!$H$5:$H$5000,'Program Summary'!$B$5:$B$5000,$A255,'Program Summary'!$C$5:$C$5000,"Community Quarterback"))</f>
        <v/>
      </c>
      <c r="G255" s="133" t="str">
        <f>IF($A255="","",SUMIFS('Program Summary'!$I$5:$I$5000,'Program Summary'!$B$5:$B$5000,$A255,'Program Summary'!$C$5:$C$5000,"Community Quarterback"))</f>
        <v/>
      </c>
      <c r="H255" s="133" t="str">
        <f>IF($A255="","",SUMIFS('Program Summary'!$G$5:$G$5000,'Program Summary'!$B$5:$B$5000,$A255,'Program Summary'!$C$5:$C$5000,"&lt;&gt;Community Quarterback"))</f>
        <v/>
      </c>
      <c r="I255" s="133" t="str">
        <f>IF($A255="","",SUMIFS('Program Summary'!$H$5:$H$5000,'Program Summary'!$B$5:$B$5000,$A255,'Program Summary'!$C$5:$C$5000,"&lt;&gt;Community Quarterback"))</f>
        <v/>
      </c>
      <c r="J255" s="133" t="str">
        <f>IF($A255="","",SUMIFS('Program Summary'!$I$5:$I$5000,'Program Summary'!$B$5:$B$5000,$A255,'Program Summary'!$C$5:$C$5000,"&lt;&gt;Community Quarterback"))</f>
        <v/>
      </c>
      <c r="K255" s="133" t="str">
        <f t="shared" si="3"/>
        <v/>
      </c>
      <c r="M255" s="134" t="str" cm="1">
        <f t="array" ref="M255">IFERROR(INDEX(_xlfn._xlws.FILTER($A$5:$A$500,$A$5:$A$500&lt;&gt;""),ROWS($M$5:M255)),"")</f>
        <v/>
      </c>
    </row>
    <row r="256" spans="5:13" x14ac:dyDescent="0.3">
      <c r="E256" s="133" t="str">
        <f>IF($A256="","",SUMIFS('Program Summary'!$G$5:$G$5000,'Program Summary'!$B$5:$B$5000,$A256,'Program Summary'!$C$5:$C$5000,"Community Quarterback"))</f>
        <v/>
      </c>
      <c r="F256" s="133" t="str">
        <f>IF($A256="","",SUMIFS('Program Summary'!$H$5:$H$5000,'Program Summary'!$B$5:$B$5000,$A256,'Program Summary'!$C$5:$C$5000,"Community Quarterback"))</f>
        <v/>
      </c>
      <c r="G256" s="133" t="str">
        <f>IF($A256="","",SUMIFS('Program Summary'!$I$5:$I$5000,'Program Summary'!$B$5:$B$5000,$A256,'Program Summary'!$C$5:$C$5000,"Community Quarterback"))</f>
        <v/>
      </c>
      <c r="H256" s="133" t="str">
        <f>IF($A256="","",SUMIFS('Program Summary'!$G$5:$G$5000,'Program Summary'!$B$5:$B$5000,$A256,'Program Summary'!$C$5:$C$5000,"&lt;&gt;Community Quarterback"))</f>
        <v/>
      </c>
      <c r="I256" s="133" t="str">
        <f>IF($A256="","",SUMIFS('Program Summary'!$H$5:$H$5000,'Program Summary'!$B$5:$B$5000,$A256,'Program Summary'!$C$5:$C$5000,"&lt;&gt;Community Quarterback"))</f>
        <v/>
      </c>
      <c r="J256" s="133" t="str">
        <f>IF($A256="","",SUMIFS('Program Summary'!$I$5:$I$5000,'Program Summary'!$B$5:$B$5000,$A256,'Program Summary'!$C$5:$C$5000,"&lt;&gt;Community Quarterback"))</f>
        <v/>
      </c>
      <c r="K256" s="133" t="str">
        <f t="shared" si="3"/>
        <v/>
      </c>
      <c r="M256" s="134" t="str" cm="1">
        <f t="array" ref="M256">IFERROR(INDEX(_xlfn._xlws.FILTER($A$5:$A$500,$A$5:$A$500&lt;&gt;""),ROWS($M$5:M256)),"")</f>
        <v/>
      </c>
    </row>
    <row r="257" spans="5:13" x14ac:dyDescent="0.3">
      <c r="E257" s="133" t="str">
        <f>IF($A257="","",SUMIFS('Program Summary'!$G$5:$G$5000,'Program Summary'!$B$5:$B$5000,$A257,'Program Summary'!$C$5:$C$5000,"Community Quarterback"))</f>
        <v/>
      </c>
      <c r="F257" s="133" t="str">
        <f>IF($A257="","",SUMIFS('Program Summary'!$H$5:$H$5000,'Program Summary'!$B$5:$B$5000,$A257,'Program Summary'!$C$5:$C$5000,"Community Quarterback"))</f>
        <v/>
      </c>
      <c r="G257" s="133" t="str">
        <f>IF($A257="","",SUMIFS('Program Summary'!$I$5:$I$5000,'Program Summary'!$B$5:$B$5000,$A257,'Program Summary'!$C$5:$C$5000,"Community Quarterback"))</f>
        <v/>
      </c>
      <c r="H257" s="133" t="str">
        <f>IF($A257="","",SUMIFS('Program Summary'!$G$5:$G$5000,'Program Summary'!$B$5:$B$5000,$A257,'Program Summary'!$C$5:$C$5000,"&lt;&gt;Community Quarterback"))</f>
        <v/>
      </c>
      <c r="I257" s="133" t="str">
        <f>IF($A257="","",SUMIFS('Program Summary'!$H$5:$H$5000,'Program Summary'!$B$5:$B$5000,$A257,'Program Summary'!$C$5:$C$5000,"&lt;&gt;Community Quarterback"))</f>
        <v/>
      </c>
      <c r="J257" s="133" t="str">
        <f>IF($A257="","",SUMIFS('Program Summary'!$I$5:$I$5000,'Program Summary'!$B$5:$B$5000,$A257,'Program Summary'!$C$5:$C$5000,"&lt;&gt;Community Quarterback"))</f>
        <v/>
      </c>
      <c r="K257" s="133" t="str">
        <f t="shared" si="3"/>
        <v/>
      </c>
      <c r="M257" s="134" t="str" cm="1">
        <f t="array" ref="M257">IFERROR(INDEX(_xlfn._xlws.FILTER($A$5:$A$500,$A$5:$A$500&lt;&gt;""),ROWS($M$5:M257)),"")</f>
        <v/>
      </c>
    </row>
    <row r="258" spans="5:13" x14ac:dyDescent="0.3">
      <c r="E258" s="133" t="str">
        <f>IF($A258="","",SUMIFS('Program Summary'!$G$5:$G$5000,'Program Summary'!$B$5:$B$5000,$A258,'Program Summary'!$C$5:$C$5000,"Community Quarterback"))</f>
        <v/>
      </c>
      <c r="F258" s="133" t="str">
        <f>IF($A258="","",SUMIFS('Program Summary'!$H$5:$H$5000,'Program Summary'!$B$5:$B$5000,$A258,'Program Summary'!$C$5:$C$5000,"Community Quarterback"))</f>
        <v/>
      </c>
      <c r="G258" s="133" t="str">
        <f>IF($A258="","",SUMIFS('Program Summary'!$I$5:$I$5000,'Program Summary'!$B$5:$B$5000,$A258,'Program Summary'!$C$5:$C$5000,"Community Quarterback"))</f>
        <v/>
      </c>
      <c r="H258" s="133" t="str">
        <f>IF($A258="","",SUMIFS('Program Summary'!$G$5:$G$5000,'Program Summary'!$B$5:$B$5000,$A258,'Program Summary'!$C$5:$C$5000,"&lt;&gt;Community Quarterback"))</f>
        <v/>
      </c>
      <c r="I258" s="133" t="str">
        <f>IF($A258="","",SUMIFS('Program Summary'!$H$5:$H$5000,'Program Summary'!$B$5:$B$5000,$A258,'Program Summary'!$C$5:$C$5000,"&lt;&gt;Community Quarterback"))</f>
        <v/>
      </c>
      <c r="J258" s="133" t="str">
        <f>IF($A258="","",SUMIFS('Program Summary'!$I$5:$I$5000,'Program Summary'!$B$5:$B$5000,$A258,'Program Summary'!$C$5:$C$5000,"&lt;&gt;Community Quarterback"))</f>
        <v/>
      </c>
      <c r="K258" s="133" t="str">
        <f t="shared" si="3"/>
        <v/>
      </c>
      <c r="M258" s="134" t="str" cm="1">
        <f t="array" ref="M258">IFERROR(INDEX(_xlfn._xlws.FILTER($A$5:$A$500,$A$5:$A$500&lt;&gt;""),ROWS($M$5:M258)),"")</f>
        <v/>
      </c>
    </row>
    <row r="259" spans="5:13" x14ac:dyDescent="0.3">
      <c r="E259" s="133" t="str">
        <f>IF($A259="","",SUMIFS('Program Summary'!$G$5:$G$5000,'Program Summary'!$B$5:$B$5000,$A259,'Program Summary'!$C$5:$C$5000,"Community Quarterback"))</f>
        <v/>
      </c>
      <c r="F259" s="133" t="str">
        <f>IF($A259="","",SUMIFS('Program Summary'!$H$5:$H$5000,'Program Summary'!$B$5:$B$5000,$A259,'Program Summary'!$C$5:$C$5000,"Community Quarterback"))</f>
        <v/>
      </c>
      <c r="G259" s="133" t="str">
        <f>IF($A259="","",SUMIFS('Program Summary'!$I$5:$I$5000,'Program Summary'!$B$5:$B$5000,$A259,'Program Summary'!$C$5:$C$5000,"Community Quarterback"))</f>
        <v/>
      </c>
      <c r="H259" s="133" t="str">
        <f>IF($A259="","",SUMIFS('Program Summary'!$G$5:$G$5000,'Program Summary'!$B$5:$B$5000,$A259,'Program Summary'!$C$5:$C$5000,"&lt;&gt;Community Quarterback"))</f>
        <v/>
      </c>
      <c r="I259" s="133" t="str">
        <f>IF($A259="","",SUMIFS('Program Summary'!$H$5:$H$5000,'Program Summary'!$B$5:$B$5000,$A259,'Program Summary'!$C$5:$C$5000,"&lt;&gt;Community Quarterback"))</f>
        <v/>
      </c>
      <c r="J259" s="133" t="str">
        <f>IF($A259="","",SUMIFS('Program Summary'!$I$5:$I$5000,'Program Summary'!$B$5:$B$5000,$A259,'Program Summary'!$C$5:$C$5000,"&lt;&gt;Community Quarterback"))</f>
        <v/>
      </c>
      <c r="K259" s="133" t="str">
        <f t="shared" si="3"/>
        <v/>
      </c>
      <c r="M259" s="134" t="str" cm="1">
        <f t="array" ref="M259">IFERROR(INDEX(_xlfn._xlws.FILTER($A$5:$A$500,$A$5:$A$500&lt;&gt;""),ROWS($M$5:M259)),"")</f>
        <v/>
      </c>
    </row>
    <row r="260" spans="5:13" x14ac:dyDescent="0.3">
      <c r="E260" s="133" t="str">
        <f>IF($A260="","",SUMIFS('Program Summary'!$G$5:$G$5000,'Program Summary'!$B$5:$B$5000,$A260,'Program Summary'!$C$5:$C$5000,"Community Quarterback"))</f>
        <v/>
      </c>
      <c r="F260" s="133" t="str">
        <f>IF($A260="","",SUMIFS('Program Summary'!$H$5:$H$5000,'Program Summary'!$B$5:$B$5000,$A260,'Program Summary'!$C$5:$C$5000,"Community Quarterback"))</f>
        <v/>
      </c>
      <c r="G260" s="133" t="str">
        <f>IF($A260="","",SUMIFS('Program Summary'!$I$5:$I$5000,'Program Summary'!$B$5:$B$5000,$A260,'Program Summary'!$C$5:$C$5000,"Community Quarterback"))</f>
        <v/>
      </c>
      <c r="H260" s="133" t="str">
        <f>IF($A260="","",SUMIFS('Program Summary'!$G$5:$G$5000,'Program Summary'!$B$5:$B$5000,$A260,'Program Summary'!$C$5:$C$5000,"&lt;&gt;Community Quarterback"))</f>
        <v/>
      </c>
      <c r="I260" s="133" t="str">
        <f>IF($A260="","",SUMIFS('Program Summary'!$H$5:$H$5000,'Program Summary'!$B$5:$B$5000,$A260,'Program Summary'!$C$5:$C$5000,"&lt;&gt;Community Quarterback"))</f>
        <v/>
      </c>
      <c r="J260" s="133" t="str">
        <f>IF($A260="","",SUMIFS('Program Summary'!$I$5:$I$5000,'Program Summary'!$B$5:$B$5000,$A260,'Program Summary'!$C$5:$C$5000,"&lt;&gt;Community Quarterback"))</f>
        <v/>
      </c>
      <c r="K260" s="133" t="str">
        <f t="shared" si="3"/>
        <v/>
      </c>
      <c r="M260" s="134" t="str" cm="1">
        <f t="array" ref="M260">IFERROR(INDEX(_xlfn._xlws.FILTER($A$5:$A$500,$A$5:$A$500&lt;&gt;""),ROWS($M$5:M260)),"")</f>
        <v/>
      </c>
    </row>
    <row r="261" spans="5:13" x14ac:dyDescent="0.3">
      <c r="E261" s="133" t="str">
        <f>IF($A261="","",SUMIFS('Program Summary'!$G$5:$G$5000,'Program Summary'!$B$5:$B$5000,$A261,'Program Summary'!$C$5:$C$5000,"Community Quarterback"))</f>
        <v/>
      </c>
      <c r="F261" s="133" t="str">
        <f>IF($A261="","",SUMIFS('Program Summary'!$H$5:$H$5000,'Program Summary'!$B$5:$B$5000,$A261,'Program Summary'!$C$5:$C$5000,"Community Quarterback"))</f>
        <v/>
      </c>
      <c r="G261" s="133" t="str">
        <f>IF($A261="","",SUMIFS('Program Summary'!$I$5:$I$5000,'Program Summary'!$B$5:$B$5000,$A261,'Program Summary'!$C$5:$C$5000,"Community Quarterback"))</f>
        <v/>
      </c>
      <c r="H261" s="133" t="str">
        <f>IF($A261="","",SUMIFS('Program Summary'!$G$5:$G$5000,'Program Summary'!$B$5:$B$5000,$A261,'Program Summary'!$C$5:$C$5000,"&lt;&gt;Community Quarterback"))</f>
        <v/>
      </c>
      <c r="I261" s="133" t="str">
        <f>IF($A261="","",SUMIFS('Program Summary'!$H$5:$H$5000,'Program Summary'!$B$5:$B$5000,$A261,'Program Summary'!$C$5:$C$5000,"&lt;&gt;Community Quarterback"))</f>
        <v/>
      </c>
      <c r="J261" s="133" t="str">
        <f>IF($A261="","",SUMIFS('Program Summary'!$I$5:$I$5000,'Program Summary'!$B$5:$B$5000,$A261,'Program Summary'!$C$5:$C$5000,"&lt;&gt;Community Quarterback"))</f>
        <v/>
      </c>
      <c r="K261" s="133" t="str">
        <f t="shared" si="3"/>
        <v/>
      </c>
      <c r="M261" s="134" t="str" cm="1">
        <f t="array" ref="M261">IFERROR(INDEX(_xlfn._xlws.FILTER($A$5:$A$500,$A$5:$A$500&lt;&gt;""),ROWS($M$5:M261)),"")</f>
        <v/>
      </c>
    </row>
    <row r="262" spans="5:13" x14ac:dyDescent="0.3">
      <c r="E262" s="133" t="str">
        <f>IF($A262="","",SUMIFS('Program Summary'!$G$5:$G$5000,'Program Summary'!$B$5:$B$5000,$A262,'Program Summary'!$C$5:$C$5000,"Community Quarterback"))</f>
        <v/>
      </c>
      <c r="F262" s="133" t="str">
        <f>IF($A262="","",SUMIFS('Program Summary'!$H$5:$H$5000,'Program Summary'!$B$5:$B$5000,$A262,'Program Summary'!$C$5:$C$5000,"Community Quarterback"))</f>
        <v/>
      </c>
      <c r="G262" s="133" t="str">
        <f>IF($A262="","",SUMIFS('Program Summary'!$I$5:$I$5000,'Program Summary'!$B$5:$B$5000,$A262,'Program Summary'!$C$5:$C$5000,"Community Quarterback"))</f>
        <v/>
      </c>
      <c r="H262" s="133" t="str">
        <f>IF($A262="","",SUMIFS('Program Summary'!$G$5:$G$5000,'Program Summary'!$B$5:$B$5000,$A262,'Program Summary'!$C$5:$C$5000,"&lt;&gt;Community Quarterback"))</f>
        <v/>
      </c>
      <c r="I262" s="133" t="str">
        <f>IF($A262="","",SUMIFS('Program Summary'!$H$5:$H$5000,'Program Summary'!$B$5:$B$5000,$A262,'Program Summary'!$C$5:$C$5000,"&lt;&gt;Community Quarterback"))</f>
        <v/>
      </c>
      <c r="J262" s="133" t="str">
        <f>IF($A262="","",SUMIFS('Program Summary'!$I$5:$I$5000,'Program Summary'!$B$5:$B$5000,$A262,'Program Summary'!$C$5:$C$5000,"&lt;&gt;Community Quarterback"))</f>
        <v/>
      </c>
      <c r="K262" s="133" t="str">
        <f t="shared" ref="K262:K325" si="4">IF($A262="","",SUM(E262:J262))</f>
        <v/>
      </c>
      <c r="M262" s="134" t="str" cm="1">
        <f t="array" ref="M262">IFERROR(INDEX(_xlfn._xlws.FILTER($A$5:$A$500,$A$5:$A$500&lt;&gt;""),ROWS($M$5:M262)),"")</f>
        <v/>
      </c>
    </row>
    <row r="263" spans="5:13" x14ac:dyDescent="0.3">
      <c r="E263" s="133" t="str">
        <f>IF($A263="","",SUMIFS('Program Summary'!$G$5:$G$5000,'Program Summary'!$B$5:$B$5000,$A263,'Program Summary'!$C$5:$C$5000,"Community Quarterback"))</f>
        <v/>
      </c>
      <c r="F263" s="133" t="str">
        <f>IF($A263="","",SUMIFS('Program Summary'!$H$5:$H$5000,'Program Summary'!$B$5:$B$5000,$A263,'Program Summary'!$C$5:$C$5000,"Community Quarterback"))</f>
        <v/>
      </c>
      <c r="G263" s="133" t="str">
        <f>IF($A263="","",SUMIFS('Program Summary'!$I$5:$I$5000,'Program Summary'!$B$5:$B$5000,$A263,'Program Summary'!$C$5:$C$5000,"Community Quarterback"))</f>
        <v/>
      </c>
      <c r="H263" s="133" t="str">
        <f>IF($A263="","",SUMIFS('Program Summary'!$G$5:$G$5000,'Program Summary'!$B$5:$B$5000,$A263,'Program Summary'!$C$5:$C$5000,"&lt;&gt;Community Quarterback"))</f>
        <v/>
      </c>
      <c r="I263" s="133" t="str">
        <f>IF($A263="","",SUMIFS('Program Summary'!$H$5:$H$5000,'Program Summary'!$B$5:$B$5000,$A263,'Program Summary'!$C$5:$C$5000,"&lt;&gt;Community Quarterback"))</f>
        <v/>
      </c>
      <c r="J263" s="133" t="str">
        <f>IF($A263="","",SUMIFS('Program Summary'!$I$5:$I$5000,'Program Summary'!$B$5:$B$5000,$A263,'Program Summary'!$C$5:$C$5000,"&lt;&gt;Community Quarterback"))</f>
        <v/>
      </c>
      <c r="K263" s="133" t="str">
        <f t="shared" si="4"/>
        <v/>
      </c>
      <c r="M263" s="134" t="str" cm="1">
        <f t="array" ref="M263">IFERROR(INDEX(_xlfn._xlws.FILTER($A$5:$A$500,$A$5:$A$500&lt;&gt;""),ROWS($M$5:M263)),"")</f>
        <v/>
      </c>
    </row>
    <row r="264" spans="5:13" x14ac:dyDescent="0.3">
      <c r="E264" s="133" t="str">
        <f>IF($A264="","",SUMIFS('Program Summary'!$G$5:$G$5000,'Program Summary'!$B$5:$B$5000,$A264,'Program Summary'!$C$5:$C$5000,"Community Quarterback"))</f>
        <v/>
      </c>
      <c r="F264" s="133" t="str">
        <f>IF($A264="","",SUMIFS('Program Summary'!$H$5:$H$5000,'Program Summary'!$B$5:$B$5000,$A264,'Program Summary'!$C$5:$C$5000,"Community Quarterback"))</f>
        <v/>
      </c>
      <c r="G264" s="133" t="str">
        <f>IF($A264="","",SUMIFS('Program Summary'!$I$5:$I$5000,'Program Summary'!$B$5:$B$5000,$A264,'Program Summary'!$C$5:$C$5000,"Community Quarterback"))</f>
        <v/>
      </c>
      <c r="H264" s="133" t="str">
        <f>IF($A264="","",SUMIFS('Program Summary'!$G$5:$G$5000,'Program Summary'!$B$5:$B$5000,$A264,'Program Summary'!$C$5:$C$5000,"&lt;&gt;Community Quarterback"))</f>
        <v/>
      </c>
      <c r="I264" s="133" t="str">
        <f>IF($A264="","",SUMIFS('Program Summary'!$H$5:$H$5000,'Program Summary'!$B$5:$B$5000,$A264,'Program Summary'!$C$5:$C$5000,"&lt;&gt;Community Quarterback"))</f>
        <v/>
      </c>
      <c r="J264" s="133" t="str">
        <f>IF($A264="","",SUMIFS('Program Summary'!$I$5:$I$5000,'Program Summary'!$B$5:$B$5000,$A264,'Program Summary'!$C$5:$C$5000,"&lt;&gt;Community Quarterback"))</f>
        <v/>
      </c>
      <c r="K264" s="133" t="str">
        <f t="shared" si="4"/>
        <v/>
      </c>
      <c r="M264" s="134" t="str" cm="1">
        <f t="array" ref="M264">IFERROR(INDEX(_xlfn._xlws.FILTER($A$5:$A$500,$A$5:$A$500&lt;&gt;""),ROWS($M$5:M264)),"")</f>
        <v/>
      </c>
    </row>
    <row r="265" spans="5:13" x14ac:dyDescent="0.3">
      <c r="E265" s="133" t="str">
        <f>IF($A265="","",SUMIFS('Program Summary'!$G$5:$G$5000,'Program Summary'!$B$5:$B$5000,$A265,'Program Summary'!$C$5:$C$5000,"Community Quarterback"))</f>
        <v/>
      </c>
      <c r="F265" s="133" t="str">
        <f>IF($A265="","",SUMIFS('Program Summary'!$H$5:$H$5000,'Program Summary'!$B$5:$B$5000,$A265,'Program Summary'!$C$5:$C$5000,"Community Quarterback"))</f>
        <v/>
      </c>
      <c r="G265" s="133" t="str">
        <f>IF($A265="","",SUMIFS('Program Summary'!$I$5:$I$5000,'Program Summary'!$B$5:$B$5000,$A265,'Program Summary'!$C$5:$C$5000,"Community Quarterback"))</f>
        <v/>
      </c>
      <c r="H265" s="133" t="str">
        <f>IF($A265="","",SUMIFS('Program Summary'!$G$5:$G$5000,'Program Summary'!$B$5:$B$5000,$A265,'Program Summary'!$C$5:$C$5000,"&lt;&gt;Community Quarterback"))</f>
        <v/>
      </c>
      <c r="I265" s="133" t="str">
        <f>IF($A265="","",SUMIFS('Program Summary'!$H$5:$H$5000,'Program Summary'!$B$5:$B$5000,$A265,'Program Summary'!$C$5:$C$5000,"&lt;&gt;Community Quarterback"))</f>
        <v/>
      </c>
      <c r="J265" s="133" t="str">
        <f>IF($A265="","",SUMIFS('Program Summary'!$I$5:$I$5000,'Program Summary'!$B$5:$B$5000,$A265,'Program Summary'!$C$5:$C$5000,"&lt;&gt;Community Quarterback"))</f>
        <v/>
      </c>
      <c r="K265" s="133" t="str">
        <f t="shared" si="4"/>
        <v/>
      </c>
      <c r="M265" s="134" t="str" cm="1">
        <f t="array" ref="M265">IFERROR(INDEX(_xlfn._xlws.FILTER($A$5:$A$500,$A$5:$A$500&lt;&gt;""),ROWS($M$5:M265)),"")</f>
        <v/>
      </c>
    </row>
    <row r="266" spans="5:13" x14ac:dyDescent="0.3">
      <c r="E266" s="133" t="str">
        <f>IF($A266="","",SUMIFS('Program Summary'!$G$5:$G$5000,'Program Summary'!$B$5:$B$5000,$A266,'Program Summary'!$C$5:$C$5000,"Community Quarterback"))</f>
        <v/>
      </c>
      <c r="F266" s="133" t="str">
        <f>IF($A266="","",SUMIFS('Program Summary'!$H$5:$H$5000,'Program Summary'!$B$5:$B$5000,$A266,'Program Summary'!$C$5:$C$5000,"Community Quarterback"))</f>
        <v/>
      </c>
      <c r="G266" s="133" t="str">
        <f>IF($A266="","",SUMIFS('Program Summary'!$I$5:$I$5000,'Program Summary'!$B$5:$B$5000,$A266,'Program Summary'!$C$5:$C$5000,"Community Quarterback"))</f>
        <v/>
      </c>
      <c r="H266" s="133" t="str">
        <f>IF($A266="","",SUMIFS('Program Summary'!$G$5:$G$5000,'Program Summary'!$B$5:$B$5000,$A266,'Program Summary'!$C$5:$C$5000,"&lt;&gt;Community Quarterback"))</f>
        <v/>
      </c>
      <c r="I266" s="133" t="str">
        <f>IF($A266="","",SUMIFS('Program Summary'!$H$5:$H$5000,'Program Summary'!$B$5:$B$5000,$A266,'Program Summary'!$C$5:$C$5000,"&lt;&gt;Community Quarterback"))</f>
        <v/>
      </c>
      <c r="J266" s="133" t="str">
        <f>IF($A266="","",SUMIFS('Program Summary'!$I$5:$I$5000,'Program Summary'!$B$5:$B$5000,$A266,'Program Summary'!$C$5:$C$5000,"&lt;&gt;Community Quarterback"))</f>
        <v/>
      </c>
      <c r="K266" s="133" t="str">
        <f t="shared" si="4"/>
        <v/>
      </c>
      <c r="M266" s="134" t="str" cm="1">
        <f t="array" ref="M266">IFERROR(INDEX(_xlfn._xlws.FILTER($A$5:$A$500,$A$5:$A$500&lt;&gt;""),ROWS($M$5:M266)),"")</f>
        <v/>
      </c>
    </row>
    <row r="267" spans="5:13" x14ac:dyDescent="0.3">
      <c r="E267" s="133" t="str">
        <f>IF($A267="","",SUMIFS('Program Summary'!$G$5:$G$5000,'Program Summary'!$B$5:$B$5000,$A267,'Program Summary'!$C$5:$C$5000,"Community Quarterback"))</f>
        <v/>
      </c>
      <c r="F267" s="133" t="str">
        <f>IF($A267="","",SUMIFS('Program Summary'!$H$5:$H$5000,'Program Summary'!$B$5:$B$5000,$A267,'Program Summary'!$C$5:$C$5000,"Community Quarterback"))</f>
        <v/>
      </c>
      <c r="G267" s="133" t="str">
        <f>IF($A267="","",SUMIFS('Program Summary'!$I$5:$I$5000,'Program Summary'!$B$5:$B$5000,$A267,'Program Summary'!$C$5:$C$5000,"Community Quarterback"))</f>
        <v/>
      </c>
      <c r="H267" s="133" t="str">
        <f>IF($A267="","",SUMIFS('Program Summary'!$G$5:$G$5000,'Program Summary'!$B$5:$B$5000,$A267,'Program Summary'!$C$5:$C$5000,"&lt;&gt;Community Quarterback"))</f>
        <v/>
      </c>
      <c r="I267" s="133" t="str">
        <f>IF($A267="","",SUMIFS('Program Summary'!$H$5:$H$5000,'Program Summary'!$B$5:$B$5000,$A267,'Program Summary'!$C$5:$C$5000,"&lt;&gt;Community Quarterback"))</f>
        <v/>
      </c>
      <c r="J267" s="133" t="str">
        <f>IF($A267="","",SUMIFS('Program Summary'!$I$5:$I$5000,'Program Summary'!$B$5:$B$5000,$A267,'Program Summary'!$C$5:$C$5000,"&lt;&gt;Community Quarterback"))</f>
        <v/>
      </c>
      <c r="K267" s="133" t="str">
        <f t="shared" si="4"/>
        <v/>
      </c>
      <c r="M267" s="134" t="str" cm="1">
        <f t="array" ref="M267">IFERROR(INDEX(_xlfn._xlws.FILTER($A$5:$A$500,$A$5:$A$500&lt;&gt;""),ROWS($M$5:M267)),"")</f>
        <v/>
      </c>
    </row>
    <row r="268" spans="5:13" x14ac:dyDescent="0.3">
      <c r="E268" s="133" t="str">
        <f>IF($A268="","",SUMIFS('Program Summary'!$G$5:$G$5000,'Program Summary'!$B$5:$B$5000,$A268,'Program Summary'!$C$5:$C$5000,"Community Quarterback"))</f>
        <v/>
      </c>
      <c r="F268" s="133" t="str">
        <f>IF($A268="","",SUMIFS('Program Summary'!$H$5:$H$5000,'Program Summary'!$B$5:$B$5000,$A268,'Program Summary'!$C$5:$C$5000,"Community Quarterback"))</f>
        <v/>
      </c>
      <c r="G268" s="133" t="str">
        <f>IF($A268="","",SUMIFS('Program Summary'!$I$5:$I$5000,'Program Summary'!$B$5:$B$5000,$A268,'Program Summary'!$C$5:$C$5000,"Community Quarterback"))</f>
        <v/>
      </c>
      <c r="H268" s="133" t="str">
        <f>IF($A268="","",SUMIFS('Program Summary'!$G$5:$G$5000,'Program Summary'!$B$5:$B$5000,$A268,'Program Summary'!$C$5:$C$5000,"&lt;&gt;Community Quarterback"))</f>
        <v/>
      </c>
      <c r="I268" s="133" t="str">
        <f>IF($A268="","",SUMIFS('Program Summary'!$H$5:$H$5000,'Program Summary'!$B$5:$B$5000,$A268,'Program Summary'!$C$5:$C$5000,"&lt;&gt;Community Quarterback"))</f>
        <v/>
      </c>
      <c r="J268" s="133" t="str">
        <f>IF($A268="","",SUMIFS('Program Summary'!$I$5:$I$5000,'Program Summary'!$B$5:$B$5000,$A268,'Program Summary'!$C$5:$C$5000,"&lt;&gt;Community Quarterback"))</f>
        <v/>
      </c>
      <c r="K268" s="133" t="str">
        <f t="shared" si="4"/>
        <v/>
      </c>
      <c r="M268" s="134" t="str" cm="1">
        <f t="array" ref="M268">IFERROR(INDEX(_xlfn._xlws.FILTER($A$5:$A$500,$A$5:$A$500&lt;&gt;""),ROWS($M$5:M268)),"")</f>
        <v/>
      </c>
    </row>
    <row r="269" spans="5:13" x14ac:dyDescent="0.3">
      <c r="E269" s="133" t="str">
        <f>IF($A269="","",SUMIFS('Program Summary'!$G$5:$G$5000,'Program Summary'!$B$5:$B$5000,$A269,'Program Summary'!$C$5:$C$5000,"Community Quarterback"))</f>
        <v/>
      </c>
      <c r="F269" s="133" t="str">
        <f>IF($A269="","",SUMIFS('Program Summary'!$H$5:$H$5000,'Program Summary'!$B$5:$B$5000,$A269,'Program Summary'!$C$5:$C$5000,"Community Quarterback"))</f>
        <v/>
      </c>
      <c r="G269" s="133" t="str">
        <f>IF($A269="","",SUMIFS('Program Summary'!$I$5:$I$5000,'Program Summary'!$B$5:$B$5000,$A269,'Program Summary'!$C$5:$C$5000,"Community Quarterback"))</f>
        <v/>
      </c>
      <c r="H269" s="133" t="str">
        <f>IF($A269="","",SUMIFS('Program Summary'!$G$5:$G$5000,'Program Summary'!$B$5:$B$5000,$A269,'Program Summary'!$C$5:$C$5000,"&lt;&gt;Community Quarterback"))</f>
        <v/>
      </c>
      <c r="I269" s="133" t="str">
        <f>IF($A269="","",SUMIFS('Program Summary'!$H$5:$H$5000,'Program Summary'!$B$5:$B$5000,$A269,'Program Summary'!$C$5:$C$5000,"&lt;&gt;Community Quarterback"))</f>
        <v/>
      </c>
      <c r="J269" s="133" t="str">
        <f>IF($A269="","",SUMIFS('Program Summary'!$I$5:$I$5000,'Program Summary'!$B$5:$B$5000,$A269,'Program Summary'!$C$5:$C$5000,"&lt;&gt;Community Quarterback"))</f>
        <v/>
      </c>
      <c r="K269" s="133" t="str">
        <f t="shared" si="4"/>
        <v/>
      </c>
      <c r="M269" s="134" t="str" cm="1">
        <f t="array" ref="M269">IFERROR(INDEX(_xlfn._xlws.FILTER($A$5:$A$500,$A$5:$A$500&lt;&gt;""),ROWS($M$5:M269)),"")</f>
        <v/>
      </c>
    </row>
    <row r="270" spans="5:13" x14ac:dyDescent="0.3">
      <c r="E270" s="133" t="str">
        <f>IF($A270="","",SUMIFS('Program Summary'!$G$5:$G$5000,'Program Summary'!$B$5:$B$5000,$A270,'Program Summary'!$C$5:$C$5000,"Community Quarterback"))</f>
        <v/>
      </c>
      <c r="F270" s="133" t="str">
        <f>IF($A270="","",SUMIFS('Program Summary'!$H$5:$H$5000,'Program Summary'!$B$5:$B$5000,$A270,'Program Summary'!$C$5:$C$5000,"Community Quarterback"))</f>
        <v/>
      </c>
      <c r="G270" s="133" t="str">
        <f>IF($A270="","",SUMIFS('Program Summary'!$I$5:$I$5000,'Program Summary'!$B$5:$B$5000,$A270,'Program Summary'!$C$5:$C$5000,"Community Quarterback"))</f>
        <v/>
      </c>
      <c r="H270" s="133" t="str">
        <f>IF($A270="","",SUMIFS('Program Summary'!$G$5:$G$5000,'Program Summary'!$B$5:$B$5000,$A270,'Program Summary'!$C$5:$C$5000,"&lt;&gt;Community Quarterback"))</f>
        <v/>
      </c>
      <c r="I270" s="133" t="str">
        <f>IF($A270="","",SUMIFS('Program Summary'!$H$5:$H$5000,'Program Summary'!$B$5:$B$5000,$A270,'Program Summary'!$C$5:$C$5000,"&lt;&gt;Community Quarterback"))</f>
        <v/>
      </c>
      <c r="J270" s="133" t="str">
        <f>IF($A270="","",SUMIFS('Program Summary'!$I$5:$I$5000,'Program Summary'!$B$5:$B$5000,$A270,'Program Summary'!$C$5:$C$5000,"&lt;&gt;Community Quarterback"))</f>
        <v/>
      </c>
      <c r="K270" s="133" t="str">
        <f t="shared" si="4"/>
        <v/>
      </c>
      <c r="M270" s="134" t="str" cm="1">
        <f t="array" ref="M270">IFERROR(INDEX(_xlfn._xlws.FILTER($A$5:$A$500,$A$5:$A$500&lt;&gt;""),ROWS($M$5:M270)),"")</f>
        <v/>
      </c>
    </row>
    <row r="271" spans="5:13" x14ac:dyDescent="0.3">
      <c r="E271" s="133" t="str">
        <f>IF($A271="","",SUMIFS('Program Summary'!$G$5:$G$5000,'Program Summary'!$B$5:$B$5000,$A271,'Program Summary'!$C$5:$C$5000,"Community Quarterback"))</f>
        <v/>
      </c>
      <c r="F271" s="133" t="str">
        <f>IF($A271="","",SUMIFS('Program Summary'!$H$5:$H$5000,'Program Summary'!$B$5:$B$5000,$A271,'Program Summary'!$C$5:$C$5000,"Community Quarterback"))</f>
        <v/>
      </c>
      <c r="G271" s="133" t="str">
        <f>IF($A271="","",SUMIFS('Program Summary'!$I$5:$I$5000,'Program Summary'!$B$5:$B$5000,$A271,'Program Summary'!$C$5:$C$5000,"Community Quarterback"))</f>
        <v/>
      </c>
      <c r="H271" s="133" t="str">
        <f>IF($A271="","",SUMIFS('Program Summary'!$G$5:$G$5000,'Program Summary'!$B$5:$B$5000,$A271,'Program Summary'!$C$5:$C$5000,"&lt;&gt;Community Quarterback"))</f>
        <v/>
      </c>
      <c r="I271" s="133" t="str">
        <f>IF($A271="","",SUMIFS('Program Summary'!$H$5:$H$5000,'Program Summary'!$B$5:$B$5000,$A271,'Program Summary'!$C$5:$C$5000,"&lt;&gt;Community Quarterback"))</f>
        <v/>
      </c>
      <c r="J271" s="133" t="str">
        <f>IF($A271="","",SUMIFS('Program Summary'!$I$5:$I$5000,'Program Summary'!$B$5:$B$5000,$A271,'Program Summary'!$C$5:$C$5000,"&lt;&gt;Community Quarterback"))</f>
        <v/>
      </c>
      <c r="K271" s="133" t="str">
        <f t="shared" si="4"/>
        <v/>
      </c>
      <c r="M271" s="134" t="str" cm="1">
        <f t="array" ref="M271">IFERROR(INDEX(_xlfn._xlws.FILTER($A$5:$A$500,$A$5:$A$500&lt;&gt;""),ROWS($M$5:M271)),"")</f>
        <v/>
      </c>
    </row>
    <row r="272" spans="5:13" x14ac:dyDescent="0.3">
      <c r="E272" s="133" t="str">
        <f>IF($A272="","",SUMIFS('Program Summary'!$G$5:$G$5000,'Program Summary'!$B$5:$B$5000,$A272,'Program Summary'!$C$5:$C$5000,"Community Quarterback"))</f>
        <v/>
      </c>
      <c r="F272" s="133" t="str">
        <f>IF($A272="","",SUMIFS('Program Summary'!$H$5:$H$5000,'Program Summary'!$B$5:$B$5000,$A272,'Program Summary'!$C$5:$C$5000,"Community Quarterback"))</f>
        <v/>
      </c>
      <c r="G272" s="133" t="str">
        <f>IF($A272="","",SUMIFS('Program Summary'!$I$5:$I$5000,'Program Summary'!$B$5:$B$5000,$A272,'Program Summary'!$C$5:$C$5000,"Community Quarterback"))</f>
        <v/>
      </c>
      <c r="H272" s="133" t="str">
        <f>IF($A272="","",SUMIFS('Program Summary'!$G$5:$G$5000,'Program Summary'!$B$5:$B$5000,$A272,'Program Summary'!$C$5:$C$5000,"&lt;&gt;Community Quarterback"))</f>
        <v/>
      </c>
      <c r="I272" s="133" t="str">
        <f>IF($A272="","",SUMIFS('Program Summary'!$H$5:$H$5000,'Program Summary'!$B$5:$B$5000,$A272,'Program Summary'!$C$5:$C$5000,"&lt;&gt;Community Quarterback"))</f>
        <v/>
      </c>
      <c r="J272" s="133" t="str">
        <f>IF($A272="","",SUMIFS('Program Summary'!$I$5:$I$5000,'Program Summary'!$B$5:$B$5000,$A272,'Program Summary'!$C$5:$C$5000,"&lt;&gt;Community Quarterback"))</f>
        <v/>
      </c>
      <c r="K272" s="133" t="str">
        <f t="shared" si="4"/>
        <v/>
      </c>
      <c r="M272" s="134" t="str" cm="1">
        <f t="array" ref="M272">IFERROR(INDEX(_xlfn._xlws.FILTER($A$5:$A$500,$A$5:$A$500&lt;&gt;""),ROWS($M$5:M272)),"")</f>
        <v/>
      </c>
    </row>
    <row r="273" spans="5:13" x14ac:dyDescent="0.3">
      <c r="E273" s="133" t="str">
        <f>IF($A273="","",SUMIFS('Program Summary'!$G$5:$G$5000,'Program Summary'!$B$5:$B$5000,$A273,'Program Summary'!$C$5:$C$5000,"Community Quarterback"))</f>
        <v/>
      </c>
      <c r="F273" s="133" t="str">
        <f>IF($A273="","",SUMIFS('Program Summary'!$H$5:$H$5000,'Program Summary'!$B$5:$B$5000,$A273,'Program Summary'!$C$5:$C$5000,"Community Quarterback"))</f>
        <v/>
      </c>
      <c r="G273" s="133" t="str">
        <f>IF($A273="","",SUMIFS('Program Summary'!$I$5:$I$5000,'Program Summary'!$B$5:$B$5000,$A273,'Program Summary'!$C$5:$C$5000,"Community Quarterback"))</f>
        <v/>
      </c>
      <c r="H273" s="133" t="str">
        <f>IF($A273="","",SUMIFS('Program Summary'!$G$5:$G$5000,'Program Summary'!$B$5:$B$5000,$A273,'Program Summary'!$C$5:$C$5000,"&lt;&gt;Community Quarterback"))</f>
        <v/>
      </c>
      <c r="I273" s="133" t="str">
        <f>IF($A273="","",SUMIFS('Program Summary'!$H$5:$H$5000,'Program Summary'!$B$5:$B$5000,$A273,'Program Summary'!$C$5:$C$5000,"&lt;&gt;Community Quarterback"))</f>
        <v/>
      </c>
      <c r="J273" s="133" t="str">
        <f>IF($A273="","",SUMIFS('Program Summary'!$I$5:$I$5000,'Program Summary'!$B$5:$B$5000,$A273,'Program Summary'!$C$5:$C$5000,"&lt;&gt;Community Quarterback"))</f>
        <v/>
      </c>
      <c r="K273" s="133" t="str">
        <f t="shared" si="4"/>
        <v/>
      </c>
      <c r="M273" s="134" t="str" cm="1">
        <f t="array" ref="M273">IFERROR(INDEX(_xlfn._xlws.FILTER($A$5:$A$500,$A$5:$A$500&lt;&gt;""),ROWS($M$5:M273)),"")</f>
        <v/>
      </c>
    </row>
    <row r="274" spans="5:13" x14ac:dyDescent="0.3">
      <c r="E274" s="133" t="str">
        <f>IF($A274="","",SUMIFS('Program Summary'!$G$5:$G$5000,'Program Summary'!$B$5:$B$5000,$A274,'Program Summary'!$C$5:$C$5000,"Community Quarterback"))</f>
        <v/>
      </c>
      <c r="F274" s="133" t="str">
        <f>IF($A274="","",SUMIFS('Program Summary'!$H$5:$H$5000,'Program Summary'!$B$5:$B$5000,$A274,'Program Summary'!$C$5:$C$5000,"Community Quarterback"))</f>
        <v/>
      </c>
      <c r="G274" s="133" t="str">
        <f>IF($A274="","",SUMIFS('Program Summary'!$I$5:$I$5000,'Program Summary'!$B$5:$B$5000,$A274,'Program Summary'!$C$5:$C$5000,"Community Quarterback"))</f>
        <v/>
      </c>
      <c r="H274" s="133" t="str">
        <f>IF($A274="","",SUMIFS('Program Summary'!$G$5:$G$5000,'Program Summary'!$B$5:$B$5000,$A274,'Program Summary'!$C$5:$C$5000,"&lt;&gt;Community Quarterback"))</f>
        <v/>
      </c>
      <c r="I274" s="133" t="str">
        <f>IF($A274="","",SUMIFS('Program Summary'!$H$5:$H$5000,'Program Summary'!$B$5:$B$5000,$A274,'Program Summary'!$C$5:$C$5000,"&lt;&gt;Community Quarterback"))</f>
        <v/>
      </c>
      <c r="J274" s="133" t="str">
        <f>IF($A274="","",SUMIFS('Program Summary'!$I$5:$I$5000,'Program Summary'!$B$5:$B$5000,$A274,'Program Summary'!$C$5:$C$5000,"&lt;&gt;Community Quarterback"))</f>
        <v/>
      </c>
      <c r="K274" s="133" t="str">
        <f t="shared" si="4"/>
        <v/>
      </c>
      <c r="M274" s="134" t="str" cm="1">
        <f t="array" ref="M274">IFERROR(INDEX(_xlfn._xlws.FILTER($A$5:$A$500,$A$5:$A$500&lt;&gt;""),ROWS($M$5:M274)),"")</f>
        <v/>
      </c>
    </row>
    <row r="275" spans="5:13" x14ac:dyDescent="0.3">
      <c r="E275" s="133" t="str">
        <f>IF($A275="","",SUMIFS('Program Summary'!$G$5:$G$5000,'Program Summary'!$B$5:$B$5000,$A275,'Program Summary'!$C$5:$C$5000,"Community Quarterback"))</f>
        <v/>
      </c>
      <c r="F275" s="133" t="str">
        <f>IF($A275="","",SUMIFS('Program Summary'!$H$5:$H$5000,'Program Summary'!$B$5:$B$5000,$A275,'Program Summary'!$C$5:$C$5000,"Community Quarterback"))</f>
        <v/>
      </c>
      <c r="G275" s="133" t="str">
        <f>IF($A275="","",SUMIFS('Program Summary'!$I$5:$I$5000,'Program Summary'!$B$5:$B$5000,$A275,'Program Summary'!$C$5:$C$5000,"Community Quarterback"))</f>
        <v/>
      </c>
      <c r="H275" s="133" t="str">
        <f>IF($A275="","",SUMIFS('Program Summary'!$G$5:$G$5000,'Program Summary'!$B$5:$B$5000,$A275,'Program Summary'!$C$5:$C$5000,"&lt;&gt;Community Quarterback"))</f>
        <v/>
      </c>
      <c r="I275" s="133" t="str">
        <f>IF($A275="","",SUMIFS('Program Summary'!$H$5:$H$5000,'Program Summary'!$B$5:$B$5000,$A275,'Program Summary'!$C$5:$C$5000,"&lt;&gt;Community Quarterback"))</f>
        <v/>
      </c>
      <c r="J275" s="133" t="str">
        <f>IF($A275="","",SUMIFS('Program Summary'!$I$5:$I$5000,'Program Summary'!$B$5:$B$5000,$A275,'Program Summary'!$C$5:$C$5000,"&lt;&gt;Community Quarterback"))</f>
        <v/>
      </c>
      <c r="K275" s="133" t="str">
        <f t="shared" si="4"/>
        <v/>
      </c>
      <c r="M275" s="134" t="str" cm="1">
        <f t="array" ref="M275">IFERROR(INDEX(_xlfn._xlws.FILTER($A$5:$A$500,$A$5:$A$500&lt;&gt;""),ROWS($M$5:M275)),"")</f>
        <v/>
      </c>
    </row>
    <row r="276" spans="5:13" x14ac:dyDescent="0.3">
      <c r="E276" s="133" t="str">
        <f>IF($A276="","",SUMIFS('Program Summary'!$G$5:$G$5000,'Program Summary'!$B$5:$B$5000,$A276,'Program Summary'!$C$5:$C$5000,"Community Quarterback"))</f>
        <v/>
      </c>
      <c r="F276" s="133" t="str">
        <f>IF($A276="","",SUMIFS('Program Summary'!$H$5:$H$5000,'Program Summary'!$B$5:$B$5000,$A276,'Program Summary'!$C$5:$C$5000,"Community Quarterback"))</f>
        <v/>
      </c>
      <c r="G276" s="133" t="str">
        <f>IF($A276="","",SUMIFS('Program Summary'!$I$5:$I$5000,'Program Summary'!$B$5:$B$5000,$A276,'Program Summary'!$C$5:$C$5000,"Community Quarterback"))</f>
        <v/>
      </c>
      <c r="H276" s="133" t="str">
        <f>IF($A276="","",SUMIFS('Program Summary'!$G$5:$G$5000,'Program Summary'!$B$5:$B$5000,$A276,'Program Summary'!$C$5:$C$5000,"&lt;&gt;Community Quarterback"))</f>
        <v/>
      </c>
      <c r="I276" s="133" t="str">
        <f>IF($A276="","",SUMIFS('Program Summary'!$H$5:$H$5000,'Program Summary'!$B$5:$B$5000,$A276,'Program Summary'!$C$5:$C$5000,"&lt;&gt;Community Quarterback"))</f>
        <v/>
      </c>
      <c r="J276" s="133" t="str">
        <f>IF($A276="","",SUMIFS('Program Summary'!$I$5:$I$5000,'Program Summary'!$B$5:$B$5000,$A276,'Program Summary'!$C$5:$C$5000,"&lt;&gt;Community Quarterback"))</f>
        <v/>
      </c>
      <c r="K276" s="133" t="str">
        <f t="shared" si="4"/>
        <v/>
      </c>
      <c r="M276" s="134" t="str" cm="1">
        <f t="array" ref="M276">IFERROR(INDEX(_xlfn._xlws.FILTER($A$5:$A$500,$A$5:$A$500&lt;&gt;""),ROWS($M$5:M276)),"")</f>
        <v/>
      </c>
    </row>
    <row r="277" spans="5:13" x14ac:dyDescent="0.3">
      <c r="E277" s="133" t="str">
        <f>IF($A277="","",SUMIFS('Program Summary'!$G$5:$G$5000,'Program Summary'!$B$5:$B$5000,$A277,'Program Summary'!$C$5:$C$5000,"Community Quarterback"))</f>
        <v/>
      </c>
      <c r="F277" s="133" t="str">
        <f>IF($A277="","",SUMIFS('Program Summary'!$H$5:$H$5000,'Program Summary'!$B$5:$B$5000,$A277,'Program Summary'!$C$5:$C$5000,"Community Quarterback"))</f>
        <v/>
      </c>
      <c r="G277" s="133" t="str">
        <f>IF($A277="","",SUMIFS('Program Summary'!$I$5:$I$5000,'Program Summary'!$B$5:$B$5000,$A277,'Program Summary'!$C$5:$C$5000,"Community Quarterback"))</f>
        <v/>
      </c>
      <c r="H277" s="133" t="str">
        <f>IF($A277="","",SUMIFS('Program Summary'!$G$5:$G$5000,'Program Summary'!$B$5:$B$5000,$A277,'Program Summary'!$C$5:$C$5000,"&lt;&gt;Community Quarterback"))</f>
        <v/>
      </c>
      <c r="I277" s="133" t="str">
        <f>IF($A277="","",SUMIFS('Program Summary'!$H$5:$H$5000,'Program Summary'!$B$5:$B$5000,$A277,'Program Summary'!$C$5:$C$5000,"&lt;&gt;Community Quarterback"))</f>
        <v/>
      </c>
      <c r="J277" s="133" t="str">
        <f>IF($A277="","",SUMIFS('Program Summary'!$I$5:$I$5000,'Program Summary'!$B$5:$B$5000,$A277,'Program Summary'!$C$5:$C$5000,"&lt;&gt;Community Quarterback"))</f>
        <v/>
      </c>
      <c r="K277" s="133" t="str">
        <f t="shared" si="4"/>
        <v/>
      </c>
      <c r="M277" s="134" t="str" cm="1">
        <f t="array" ref="M277">IFERROR(INDEX(_xlfn._xlws.FILTER($A$5:$A$500,$A$5:$A$500&lt;&gt;""),ROWS($M$5:M277)),"")</f>
        <v/>
      </c>
    </row>
    <row r="278" spans="5:13" x14ac:dyDescent="0.3">
      <c r="E278" s="133" t="str">
        <f>IF($A278="","",SUMIFS('Program Summary'!$G$5:$G$5000,'Program Summary'!$B$5:$B$5000,$A278,'Program Summary'!$C$5:$C$5000,"Community Quarterback"))</f>
        <v/>
      </c>
      <c r="F278" s="133" t="str">
        <f>IF($A278="","",SUMIFS('Program Summary'!$H$5:$H$5000,'Program Summary'!$B$5:$B$5000,$A278,'Program Summary'!$C$5:$C$5000,"Community Quarterback"))</f>
        <v/>
      </c>
      <c r="G278" s="133" t="str">
        <f>IF($A278="","",SUMIFS('Program Summary'!$I$5:$I$5000,'Program Summary'!$B$5:$B$5000,$A278,'Program Summary'!$C$5:$C$5000,"Community Quarterback"))</f>
        <v/>
      </c>
      <c r="H278" s="133" t="str">
        <f>IF($A278="","",SUMIFS('Program Summary'!$G$5:$G$5000,'Program Summary'!$B$5:$B$5000,$A278,'Program Summary'!$C$5:$C$5000,"&lt;&gt;Community Quarterback"))</f>
        <v/>
      </c>
      <c r="I278" s="133" t="str">
        <f>IF($A278="","",SUMIFS('Program Summary'!$H$5:$H$5000,'Program Summary'!$B$5:$B$5000,$A278,'Program Summary'!$C$5:$C$5000,"&lt;&gt;Community Quarterback"))</f>
        <v/>
      </c>
      <c r="J278" s="133" t="str">
        <f>IF($A278="","",SUMIFS('Program Summary'!$I$5:$I$5000,'Program Summary'!$B$5:$B$5000,$A278,'Program Summary'!$C$5:$C$5000,"&lt;&gt;Community Quarterback"))</f>
        <v/>
      </c>
      <c r="K278" s="133" t="str">
        <f t="shared" si="4"/>
        <v/>
      </c>
      <c r="M278" s="134" t="str" cm="1">
        <f t="array" ref="M278">IFERROR(INDEX(_xlfn._xlws.FILTER($A$5:$A$500,$A$5:$A$500&lt;&gt;""),ROWS($M$5:M278)),"")</f>
        <v/>
      </c>
    </row>
    <row r="279" spans="5:13" x14ac:dyDescent="0.3">
      <c r="E279" s="133" t="str">
        <f>IF($A279="","",SUMIFS('Program Summary'!$G$5:$G$5000,'Program Summary'!$B$5:$B$5000,$A279,'Program Summary'!$C$5:$C$5000,"Community Quarterback"))</f>
        <v/>
      </c>
      <c r="F279" s="133" t="str">
        <f>IF($A279="","",SUMIFS('Program Summary'!$H$5:$H$5000,'Program Summary'!$B$5:$B$5000,$A279,'Program Summary'!$C$5:$C$5000,"Community Quarterback"))</f>
        <v/>
      </c>
      <c r="G279" s="133" t="str">
        <f>IF($A279="","",SUMIFS('Program Summary'!$I$5:$I$5000,'Program Summary'!$B$5:$B$5000,$A279,'Program Summary'!$C$5:$C$5000,"Community Quarterback"))</f>
        <v/>
      </c>
      <c r="H279" s="133" t="str">
        <f>IF($A279="","",SUMIFS('Program Summary'!$G$5:$G$5000,'Program Summary'!$B$5:$B$5000,$A279,'Program Summary'!$C$5:$C$5000,"&lt;&gt;Community Quarterback"))</f>
        <v/>
      </c>
      <c r="I279" s="133" t="str">
        <f>IF($A279="","",SUMIFS('Program Summary'!$H$5:$H$5000,'Program Summary'!$B$5:$B$5000,$A279,'Program Summary'!$C$5:$C$5000,"&lt;&gt;Community Quarterback"))</f>
        <v/>
      </c>
      <c r="J279" s="133" t="str">
        <f>IF($A279="","",SUMIFS('Program Summary'!$I$5:$I$5000,'Program Summary'!$B$5:$B$5000,$A279,'Program Summary'!$C$5:$C$5000,"&lt;&gt;Community Quarterback"))</f>
        <v/>
      </c>
      <c r="K279" s="133" t="str">
        <f t="shared" si="4"/>
        <v/>
      </c>
      <c r="M279" s="134" t="str" cm="1">
        <f t="array" ref="M279">IFERROR(INDEX(_xlfn._xlws.FILTER($A$5:$A$500,$A$5:$A$500&lt;&gt;""),ROWS($M$5:M279)),"")</f>
        <v/>
      </c>
    </row>
    <row r="280" spans="5:13" x14ac:dyDescent="0.3">
      <c r="E280" s="133" t="str">
        <f>IF($A280="","",SUMIFS('Program Summary'!$G$5:$G$5000,'Program Summary'!$B$5:$B$5000,$A280,'Program Summary'!$C$5:$C$5000,"Community Quarterback"))</f>
        <v/>
      </c>
      <c r="F280" s="133" t="str">
        <f>IF($A280="","",SUMIFS('Program Summary'!$H$5:$H$5000,'Program Summary'!$B$5:$B$5000,$A280,'Program Summary'!$C$5:$C$5000,"Community Quarterback"))</f>
        <v/>
      </c>
      <c r="G280" s="133" t="str">
        <f>IF($A280="","",SUMIFS('Program Summary'!$I$5:$I$5000,'Program Summary'!$B$5:$B$5000,$A280,'Program Summary'!$C$5:$C$5000,"Community Quarterback"))</f>
        <v/>
      </c>
      <c r="H280" s="133" t="str">
        <f>IF($A280="","",SUMIFS('Program Summary'!$G$5:$G$5000,'Program Summary'!$B$5:$B$5000,$A280,'Program Summary'!$C$5:$C$5000,"&lt;&gt;Community Quarterback"))</f>
        <v/>
      </c>
      <c r="I280" s="133" t="str">
        <f>IF($A280="","",SUMIFS('Program Summary'!$H$5:$H$5000,'Program Summary'!$B$5:$B$5000,$A280,'Program Summary'!$C$5:$C$5000,"&lt;&gt;Community Quarterback"))</f>
        <v/>
      </c>
      <c r="J280" s="133" t="str">
        <f>IF($A280="","",SUMIFS('Program Summary'!$I$5:$I$5000,'Program Summary'!$B$5:$B$5000,$A280,'Program Summary'!$C$5:$C$5000,"&lt;&gt;Community Quarterback"))</f>
        <v/>
      </c>
      <c r="K280" s="133" t="str">
        <f t="shared" si="4"/>
        <v/>
      </c>
      <c r="M280" s="134" t="str" cm="1">
        <f t="array" ref="M280">IFERROR(INDEX(_xlfn._xlws.FILTER($A$5:$A$500,$A$5:$A$500&lt;&gt;""),ROWS($M$5:M280)),"")</f>
        <v/>
      </c>
    </row>
    <row r="281" spans="5:13" x14ac:dyDescent="0.3">
      <c r="E281" s="133" t="str">
        <f>IF($A281="","",SUMIFS('Program Summary'!$G$5:$G$5000,'Program Summary'!$B$5:$B$5000,$A281,'Program Summary'!$C$5:$C$5000,"Community Quarterback"))</f>
        <v/>
      </c>
      <c r="F281" s="133" t="str">
        <f>IF($A281="","",SUMIFS('Program Summary'!$H$5:$H$5000,'Program Summary'!$B$5:$B$5000,$A281,'Program Summary'!$C$5:$C$5000,"Community Quarterback"))</f>
        <v/>
      </c>
      <c r="G281" s="133" t="str">
        <f>IF($A281="","",SUMIFS('Program Summary'!$I$5:$I$5000,'Program Summary'!$B$5:$B$5000,$A281,'Program Summary'!$C$5:$C$5000,"Community Quarterback"))</f>
        <v/>
      </c>
      <c r="H281" s="133" t="str">
        <f>IF($A281="","",SUMIFS('Program Summary'!$G$5:$G$5000,'Program Summary'!$B$5:$B$5000,$A281,'Program Summary'!$C$5:$C$5000,"&lt;&gt;Community Quarterback"))</f>
        <v/>
      </c>
      <c r="I281" s="133" t="str">
        <f>IF($A281="","",SUMIFS('Program Summary'!$H$5:$H$5000,'Program Summary'!$B$5:$B$5000,$A281,'Program Summary'!$C$5:$C$5000,"&lt;&gt;Community Quarterback"))</f>
        <v/>
      </c>
      <c r="J281" s="133" t="str">
        <f>IF($A281="","",SUMIFS('Program Summary'!$I$5:$I$5000,'Program Summary'!$B$5:$B$5000,$A281,'Program Summary'!$C$5:$C$5000,"&lt;&gt;Community Quarterback"))</f>
        <v/>
      </c>
      <c r="K281" s="133" t="str">
        <f t="shared" si="4"/>
        <v/>
      </c>
      <c r="M281" s="134" t="str" cm="1">
        <f t="array" ref="M281">IFERROR(INDEX(_xlfn._xlws.FILTER($A$5:$A$500,$A$5:$A$500&lt;&gt;""),ROWS($M$5:M281)),"")</f>
        <v/>
      </c>
    </row>
    <row r="282" spans="5:13" x14ac:dyDescent="0.3">
      <c r="E282" s="133" t="str">
        <f>IF($A282="","",SUMIFS('Program Summary'!$G$5:$G$5000,'Program Summary'!$B$5:$B$5000,$A282,'Program Summary'!$C$5:$C$5000,"Community Quarterback"))</f>
        <v/>
      </c>
      <c r="F282" s="133" t="str">
        <f>IF($A282="","",SUMIFS('Program Summary'!$H$5:$H$5000,'Program Summary'!$B$5:$B$5000,$A282,'Program Summary'!$C$5:$C$5000,"Community Quarterback"))</f>
        <v/>
      </c>
      <c r="G282" s="133" t="str">
        <f>IF($A282="","",SUMIFS('Program Summary'!$I$5:$I$5000,'Program Summary'!$B$5:$B$5000,$A282,'Program Summary'!$C$5:$C$5000,"Community Quarterback"))</f>
        <v/>
      </c>
      <c r="H282" s="133" t="str">
        <f>IF($A282="","",SUMIFS('Program Summary'!$G$5:$G$5000,'Program Summary'!$B$5:$B$5000,$A282,'Program Summary'!$C$5:$C$5000,"&lt;&gt;Community Quarterback"))</f>
        <v/>
      </c>
      <c r="I282" s="133" t="str">
        <f>IF($A282="","",SUMIFS('Program Summary'!$H$5:$H$5000,'Program Summary'!$B$5:$B$5000,$A282,'Program Summary'!$C$5:$C$5000,"&lt;&gt;Community Quarterback"))</f>
        <v/>
      </c>
      <c r="J282" s="133" t="str">
        <f>IF($A282="","",SUMIFS('Program Summary'!$I$5:$I$5000,'Program Summary'!$B$5:$B$5000,$A282,'Program Summary'!$C$5:$C$5000,"&lt;&gt;Community Quarterback"))</f>
        <v/>
      </c>
      <c r="K282" s="133" t="str">
        <f t="shared" si="4"/>
        <v/>
      </c>
      <c r="M282" s="134" t="str" cm="1">
        <f t="array" ref="M282">IFERROR(INDEX(_xlfn._xlws.FILTER($A$5:$A$500,$A$5:$A$500&lt;&gt;""),ROWS($M$5:M282)),"")</f>
        <v/>
      </c>
    </row>
    <row r="283" spans="5:13" x14ac:dyDescent="0.3">
      <c r="E283" s="133" t="str">
        <f>IF($A283="","",SUMIFS('Program Summary'!$G$5:$G$5000,'Program Summary'!$B$5:$B$5000,$A283,'Program Summary'!$C$5:$C$5000,"Community Quarterback"))</f>
        <v/>
      </c>
      <c r="F283" s="133" t="str">
        <f>IF($A283="","",SUMIFS('Program Summary'!$H$5:$H$5000,'Program Summary'!$B$5:$B$5000,$A283,'Program Summary'!$C$5:$C$5000,"Community Quarterback"))</f>
        <v/>
      </c>
      <c r="G283" s="133" t="str">
        <f>IF($A283="","",SUMIFS('Program Summary'!$I$5:$I$5000,'Program Summary'!$B$5:$B$5000,$A283,'Program Summary'!$C$5:$C$5000,"Community Quarterback"))</f>
        <v/>
      </c>
      <c r="H283" s="133" t="str">
        <f>IF($A283="","",SUMIFS('Program Summary'!$G$5:$G$5000,'Program Summary'!$B$5:$B$5000,$A283,'Program Summary'!$C$5:$C$5000,"&lt;&gt;Community Quarterback"))</f>
        <v/>
      </c>
      <c r="I283" s="133" t="str">
        <f>IF($A283="","",SUMIFS('Program Summary'!$H$5:$H$5000,'Program Summary'!$B$5:$B$5000,$A283,'Program Summary'!$C$5:$C$5000,"&lt;&gt;Community Quarterback"))</f>
        <v/>
      </c>
      <c r="J283" s="133" t="str">
        <f>IF($A283="","",SUMIFS('Program Summary'!$I$5:$I$5000,'Program Summary'!$B$5:$B$5000,$A283,'Program Summary'!$C$5:$C$5000,"&lt;&gt;Community Quarterback"))</f>
        <v/>
      </c>
      <c r="K283" s="133" t="str">
        <f t="shared" si="4"/>
        <v/>
      </c>
      <c r="M283" s="134" t="str" cm="1">
        <f t="array" ref="M283">IFERROR(INDEX(_xlfn._xlws.FILTER($A$5:$A$500,$A$5:$A$500&lt;&gt;""),ROWS($M$5:M283)),"")</f>
        <v/>
      </c>
    </row>
    <row r="284" spans="5:13" x14ac:dyDescent="0.3">
      <c r="E284" s="133" t="str">
        <f>IF($A284="","",SUMIFS('Program Summary'!$G$5:$G$5000,'Program Summary'!$B$5:$B$5000,$A284,'Program Summary'!$C$5:$C$5000,"Community Quarterback"))</f>
        <v/>
      </c>
      <c r="F284" s="133" t="str">
        <f>IF($A284="","",SUMIFS('Program Summary'!$H$5:$H$5000,'Program Summary'!$B$5:$B$5000,$A284,'Program Summary'!$C$5:$C$5000,"Community Quarterback"))</f>
        <v/>
      </c>
      <c r="G284" s="133" t="str">
        <f>IF($A284="","",SUMIFS('Program Summary'!$I$5:$I$5000,'Program Summary'!$B$5:$B$5000,$A284,'Program Summary'!$C$5:$C$5000,"Community Quarterback"))</f>
        <v/>
      </c>
      <c r="H284" s="133" t="str">
        <f>IF($A284="","",SUMIFS('Program Summary'!$G$5:$G$5000,'Program Summary'!$B$5:$B$5000,$A284,'Program Summary'!$C$5:$C$5000,"&lt;&gt;Community Quarterback"))</f>
        <v/>
      </c>
      <c r="I284" s="133" t="str">
        <f>IF($A284="","",SUMIFS('Program Summary'!$H$5:$H$5000,'Program Summary'!$B$5:$B$5000,$A284,'Program Summary'!$C$5:$C$5000,"&lt;&gt;Community Quarterback"))</f>
        <v/>
      </c>
      <c r="J284" s="133" t="str">
        <f>IF($A284="","",SUMIFS('Program Summary'!$I$5:$I$5000,'Program Summary'!$B$5:$B$5000,$A284,'Program Summary'!$C$5:$C$5000,"&lt;&gt;Community Quarterback"))</f>
        <v/>
      </c>
      <c r="K284" s="133" t="str">
        <f t="shared" si="4"/>
        <v/>
      </c>
      <c r="M284" s="134" t="str" cm="1">
        <f t="array" ref="M284">IFERROR(INDEX(_xlfn._xlws.FILTER($A$5:$A$500,$A$5:$A$500&lt;&gt;""),ROWS($M$5:M284)),"")</f>
        <v/>
      </c>
    </row>
    <row r="285" spans="5:13" x14ac:dyDescent="0.3">
      <c r="E285" s="133" t="str">
        <f>IF($A285="","",SUMIFS('Program Summary'!$G$5:$G$5000,'Program Summary'!$B$5:$B$5000,$A285,'Program Summary'!$C$5:$C$5000,"Community Quarterback"))</f>
        <v/>
      </c>
      <c r="F285" s="133" t="str">
        <f>IF($A285="","",SUMIFS('Program Summary'!$H$5:$H$5000,'Program Summary'!$B$5:$B$5000,$A285,'Program Summary'!$C$5:$C$5000,"Community Quarterback"))</f>
        <v/>
      </c>
      <c r="G285" s="133" t="str">
        <f>IF($A285="","",SUMIFS('Program Summary'!$I$5:$I$5000,'Program Summary'!$B$5:$B$5000,$A285,'Program Summary'!$C$5:$C$5000,"Community Quarterback"))</f>
        <v/>
      </c>
      <c r="H285" s="133" t="str">
        <f>IF($A285="","",SUMIFS('Program Summary'!$G$5:$G$5000,'Program Summary'!$B$5:$B$5000,$A285,'Program Summary'!$C$5:$C$5000,"&lt;&gt;Community Quarterback"))</f>
        <v/>
      </c>
      <c r="I285" s="133" t="str">
        <f>IF($A285="","",SUMIFS('Program Summary'!$H$5:$H$5000,'Program Summary'!$B$5:$B$5000,$A285,'Program Summary'!$C$5:$C$5000,"&lt;&gt;Community Quarterback"))</f>
        <v/>
      </c>
      <c r="J285" s="133" t="str">
        <f>IF($A285="","",SUMIFS('Program Summary'!$I$5:$I$5000,'Program Summary'!$B$5:$B$5000,$A285,'Program Summary'!$C$5:$C$5000,"&lt;&gt;Community Quarterback"))</f>
        <v/>
      </c>
      <c r="K285" s="133" t="str">
        <f t="shared" si="4"/>
        <v/>
      </c>
      <c r="M285" s="134" t="str" cm="1">
        <f t="array" ref="M285">IFERROR(INDEX(_xlfn._xlws.FILTER($A$5:$A$500,$A$5:$A$500&lt;&gt;""),ROWS($M$5:M285)),"")</f>
        <v/>
      </c>
    </row>
    <row r="286" spans="5:13" x14ac:dyDescent="0.3">
      <c r="E286" s="133" t="str">
        <f>IF($A286="","",SUMIFS('Program Summary'!$G$5:$G$5000,'Program Summary'!$B$5:$B$5000,$A286,'Program Summary'!$C$5:$C$5000,"Community Quarterback"))</f>
        <v/>
      </c>
      <c r="F286" s="133" t="str">
        <f>IF($A286="","",SUMIFS('Program Summary'!$H$5:$H$5000,'Program Summary'!$B$5:$B$5000,$A286,'Program Summary'!$C$5:$C$5000,"Community Quarterback"))</f>
        <v/>
      </c>
      <c r="G286" s="133" t="str">
        <f>IF($A286="","",SUMIFS('Program Summary'!$I$5:$I$5000,'Program Summary'!$B$5:$B$5000,$A286,'Program Summary'!$C$5:$C$5000,"Community Quarterback"))</f>
        <v/>
      </c>
      <c r="H286" s="133" t="str">
        <f>IF($A286="","",SUMIFS('Program Summary'!$G$5:$G$5000,'Program Summary'!$B$5:$B$5000,$A286,'Program Summary'!$C$5:$C$5000,"&lt;&gt;Community Quarterback"))</f>
        <v/>
      </c>
      <c r="I286" s="133" t="str">
        <f>IF($A286="","",SUMIFS('Program Summary'!$H$5:$H$5000,'Program Summary'!$B$5:$B$5000,$A286,'Program Summary'!$C$5:$C$5000,"&lt;&gt;Community Quarterback"))</f>
        <v/>
      </c>
      <c r="J286" s="133" t="str">
        <f>IF($A286="","",SUMIFS('Program Summary'!$I$5:$I$5000,'Program Summary'!$B$5:$B$5000,$A286,'Program Summary'!$C$5:$C$5000,"&lt;&gt;Community Quarterback"))</f>
        <v/>
      </c>
      <c r="K286" s="133" t="str">
        <f t="shared" si="4"/>
        <v/>
      </c>
      <c r="M286" s="134" t="str" cm="1">
        <f t="array" ref="M286">IFERROR(INDEX(_xlfn._xlws.FILTER($A$5:$A$500,$A$5:$A$500&lt;&gt;""),ROWS($M$5:M286)),"")</f>
        <v/>
      </c>
    </row>
    <row r="287" spans="5:13" x14ac:dyDescent="0.3">
      <c r="E287" s="133" t="str">
        <f>IF($A287="","",SUMIFS('Program Summary'!$G$5:$G$5000,'Program Summary'!$B$5:$B$5000,$A287,'Program Summary'!$C$5:$C$5000,"Community Quarterback"))</f>
        <v/>
      </c>
      <c r="F287" s="133" t="str">
        <f>IF($A287="","",SUMIFS('Program Summary'!$H$5:$H$5000,'Program Summary'!$B$5:$B$5000,$A287,'Program Summary'!$C$5:$C$5000,"Community Quarterback"))</f>
        <v/>
      </c>
      <c r="G287" s="133" t="str">
        <f>IF($A287="","",SUMIFS('Program Summary'!$I$5:$I$5000,'Program Summary'!$B$5:$B$5000,$A287,'Program Summary'!$C$5:$C$5000,"Community Quarterback"))</f>
        <v/>
      </c>
      <c r="H287" s="133" t="str">
        <f>IF($A287="","",SUMIFS('Program Summary'!$G$5:$G$5000,'Program Summary'!$B$5:$B$5000,$A287,'Program Summary'!$C$5:$C$5000,"&lt;&gt;Community Quarterback"))</f>
        <v/>
      </c>
      <c r="I287" s="133" t="str">
        <f>IF($A287="","",SUMIFS('Program Summary'!$H$5:$H$5000,'Program Summary'!$B$5:$B$5000,$A287,'Program Summary'!$C$5:$C$5000,"&lt;&gt;Community Quarterback"))</f>
        <v/>
      </c>
      <c r="J287" s="133" t="str">
        <f>IF($A287="","",SUMIFS('Program Summary'!$I$5:$I$5000,'Program Summary'!$B$5:$B$5000,$A287,'Program Summary'!$C$5:$C$5000,"&lt;&gt;Community Quarterback"))</f>
        <v/>
      </c>
      <c r="K287" s="133" t="str">
        <f t="shared" si="4"/>
        <v/>
      </c>
      <c r="M287" s="134" t="str" cm="1">
        <f t="array" ref="M287">IFERROR(INDEX(_xlfn._xlws.FILTER($A$5:$A$500,$A$5:$A$500&lt;&gt;""),ROWS($M$5:M287)),"")</f>
        <v/>
      </c>
    </row>
    <row r="288" spans="5:13" x14ac:dyDescent="0.3">
      <c r="E288" s="133" t="str">
        <f>IF($A288="","",SUMIFS('Program Summary'!$G$5:$G$5000,'Program Summary'!$B$5:$B$5000,$A288,'Program Summary'!$C$5:$C$5000,"Community Quarterback"))</f>
        <v/>
      </c>
      <c r="F288" s="133" t="str">
        <f>IF($A288="","",SUMIFS('Program Summary'!$H$5:$H$5000,'Program Summary'!$B$5:$B$5000,$A288,'Program Summary'!$C$5:$C$5000,"Community Quarterback"))</f>
        <v/>
      </c>
      <c r="G288" s="133" t="str">
        <f>IF($A288="","",SUMIFS('Program Summary'!$I$5:$I$5000,'Program Summary'!$B$5:$B$5000,$A288,'Program Summary'!$C$5:$C$5000,"Community Quarterback"))</f>
        <v/>
      </c>
      <c r="H288" s="133" t="str">
        <f>IF($A288="","",SUMIFS('Program Summary'!$G$5:$G$5000,'Program Summary'!$B$5:$B$5000,$A288,'Program Summary'!$C$5:$C$5000,"&lt;&gt;Community Quarterback"))</f>
        <v/>
      </c>
      <c r="I288" s="133" t="str">
        <f>IF($A288="","",SUMIFS('Program Summary'!$H$5:$H$5000,'Program Summary'!$B$5:$B$5000,$A288,'Program Summary'!$C$5:$C$5000,"&lt;&gt;Community Quarterback"))</f>
        <v/>
      </c>
      <c r="J288" s="133" t="str">
        <f>IF($A288="","",SUMIFS('Program Summary'!$I$5:$I$5000,'Program Summary'!$B$5:$B$5000,$A288,'Program Summary'!$C$5:$C$5000,"&lt;&gt;Community Quarterback"))</f>
        <v/>
      </c>
      <c r="K288" s="133" t="str">
        <f t="shared" si="4"/>
        <v/>
      </c>
      <c r="M288" s="134" t="str" cm="1">
        <f t="array" ref="M288">IFERROR(INDEX(_xlfn._xlws.FILTER($A$5:$A$500,$A$5:$A$500&lt;&gt;""),ROWS($M$5:M288)),"")</f>
        <v/>
      </c>
    </row>
    <row r="289" spans="5:13" x14ac:dyDescent="0.3">
      <c r="E289" s="133" t="str">
        <f>IF($A289="","",SUMIFS('Program Summary'!$G$5:$G$5000,'Program Summary'!$B$5:$B$5000,$A289,'Program Summary'!$C$5:$C$5000,"Community Quarterback"))</f>
        <v/>
      </c>
      <c r="F289" s="133" t="str">
        <f>IF($A289="","",SUMIFS('Program Summary'!$H$5:$H$5000,'Program Summary'!$B$5:$B$5000,$A289,'Program Summary'!$C$5:$C$5000,"Community Quarterback"))</f>
        <v/>
      </c>
      <c r="G289" s="133" t="str">
        <f>IF($A289="","",SUMIFS('Program Summary'!$I$5:$I$5000,'Program Summary'!$B$5:$B$5000,$A289,'Program Summary'!$C$5:$C$5000,"Community Quarterback"))</f>
        <v/>
      </c>
      <c r="H289" s="133" t="str">
        <f>IF($A289="","",SUMIFS('Program Summary'!$G$5:$G$5000,'Program Summary'!$B$5:$B$5000,$A289,'Program Summary'!$C$5:$C$5000,"&lt;&gt;Community Quarterback"))</f>
        <v/>
      </c>
      <c r="I289" s="133" t="str">
        <f>IF($A289="","",SUMIFS('Program Summary'!$H$5:$H$5000,'Program Summary'!$B$5:$B$5000,$A289,'Program Summary'!$C$5:$C$5000,"&lt;&gt;Community Quarterback"))</f>
        <v/>
      </c>
      <c r="J289" s="133" t="str">
        <f>IF($A289="","",SUMIFS('Program Summary'!$I$5:$I$5000,'Program Summary'!$B$5:$B$5000,$A289,'Program Summary'!$C$5:$C$5000,"&lt;&gt;Community Quarterback"))</f>
        <v/>
      </c>
      <c r="K289" s="133" t="str">
        <f t="shared" si="4"/>
        <v/>
      </c>
      <c r="M289" s="134" t="str" cm="1">
        <f t="array" ref="M289">IFERROR(INDEX(_xlfn._xlws.FILTER($A$5:$A$500,$A$5:$A$500&lt;&gt;""),ROWS($M$5:M289)),"")</f>
        <v/>
      </c>
    </row>
    <row r="290" spans="5:13" x14ac:dyDescent="0.3">
      <c r="E290" s="133" t="str">
        <f>IF($A290="","",SUMIFS('Program Summary'!$G$5:$G$5000,'Program Summary'!$B$5:$B$5000,$A290,'Program Summary'!$C$5:$C$5000,"Community Quarterback"))</f>
        <v/>
      </c>
      <c r="F290" s="133" t="str">
        <f>IF($A290="","",SUMIFS('Program Summary'!$H$5:$H$5000,'Program Summary'!$B$5:$B$5000,$A290,'Program Summary'!$C$5:$C$5000,"Community Quarterback"))</f>
        <v/>
      </c>
      <c r="G290" s="133" t="str">
        <f>IF($A290="","",SUMIFS('Program Summary'!$I$5:$I$5000,'Program Summary'!$B$5:$B$5000,$A290,'Program Summary'!$C$5:$C$5000,"Community Quarterback"))</f>
        <v/>
      </c>
      <c r="H290" s="133" t="str">
        <f>IF($A290="","",SUMIFS('Program Summary'!$G$5:$G$5000,'Program Summary'!$B$5:$B$5000,$A290,'Program Summary'!$C$5:$C$5000,"&lt;&gt;Community Quarterback"))</f>
        <v/>
      </c>
      <c r="I290" s="133" t="str">
        <f>IF($A290="","",SUMIFS('Program Summary'!$H$5:$H$5000,'Program Summary'!$B$5:$B$5000,$A290,'Program Summary'!$C$5:$C$5000,"&lt;&gt;Community Quarterback"))</f>
        <v/>
      </c>
      <c r="J290" s="133" t="str">
        <f>IF($A290="","",SUMIFS('Program Summary'!$I$5:$I$5000,'Program Summary'!$B$5:$B$5000,$A290,'Program Summary'!$C$5:$C$5000,"&lt;&gt;Community Quarterback"))</f>
        <v/>
      </c>
      <c r="K290" s="133" t="str">
        <f t="shared" si="4"/>
        <v/>
      </c>
      <c r="M290" s="134" t="str" cm="1">
        <f t="array" ref="M290">IFERROR(INDEX(_xlfn._xlws.FILTER($A$5:$A$500,$A$5:$A$500&lt;&gt;""),ROWS($M$5:M290)),"")</f>
        <v/>
      </c>
    </row>
    <row r="291" spans="5:13" x14ac:dyDescent="0.3">
      <c r="E291" s="133" t="str">
        <f>IF($A291="","",SUMIFS('Program Summary'!$G$5:$G$5000,'Program Summary'!$B$5:$B$5000,$A291,'Program Summary'!$C$5:$C$5000,"Community Quarterback"))</f>
        <v/>
      </c>
      <c r="F291" s="133" t="str">
        <f>IF($A291="","",SUMIFS('Program Summary'!$H$5:$H$5000,'Program Summary'!$B$5:$B$5000,$A291,'Program Summary'!$C$5:$C$5000,"Community Quarterback"))</f>
        <v/>
      </c>
      <c r="G291" s="133" t="str">
        <f>IF($A291="","",SUMIFS('Program Summary'!$I$5:$I$5000,'Program Summary'!$B$5:$B$5000,$A291,'Program Summary'!$C$5:$C$5000,"Community Quarterback"))</f>
        <v/>
      </c>
      <c r="H291" s="133" t="str">
        <f>IF($A291="","",SUMIFS('Program Summary'!$G$5:$G$5000,'Program Summary'!$B$5:$B$5000,$A291,'Program Summary'!$C$5:$C$5000,"&lt;&gt;Community Quarterback"))</f>
        <v/>
      </c>
      <c r="I291" s="133" t="str">
        <f>IF($A291="","",SUMIFS('Program Summary'!$H$5:$H$5000,'Program Summary'!$B$5:$B$5000,$A291,'Program Summary'!$C$5:$C$5000,"&lt;&gt;Community Quarterback"))</f>
        <v/>
      </c>
      <c r="J291" s="133" t="str">
        <f>IF($A291="","",SUMIFS('Program Summary'!$I$5:$I$5000,'Program Summary'!$B$5:$B$5000,$A291,'Program Summary'!$C$5:$C$5000,"&lt;&gt;Community Quarterback"))</f>
        <v/>
      </c>
      <c r="K291" s="133" t="str">
        <f t="shared" si="4"/>
        <v/>
      </c>
      <c r="M291" s="134" t="str" cm="1">
        <f t="array" ref="M291">IFERROR(INDEX(_xlfn._xlws.FILTER($A$5:$A$500,$A$5:$A$500&lt;&gt;""),ROWS($M$5:M291)),"")</f>
        <v/>
      </c>
    </row>
    <row r="292" spans="5:13" x14ac:dyDescent="0.3">
      <c r="E292" s="133" t="str">
        <f>IF($A292="","",SUMIFS('Program Summary'!$G$5:$G$5000,'Program Summary'!$B$5:$B$5000,$A292,'Program Summary'!$C$5:$C$5000,"Community Quarterback"))</f>
        <v/>
      </c>
      <c r="F292" s="133" t="str">
        <f>IF($A292="","",SUMIFS('Program Summary'!$H$5:$H$5000,'Program Summary'!$B$5:$B$5000,$A292,'Program Summary'!$C$5:$C$5000,"Community Quarterback"))</f>
        <v/>
      </c>
      <c r="G292" s="133" t="str">
        <f>IF($A292="","",SUMIFS('Program Summary'!$I$5:$I$5000,'Program Summary'!$B$5:$B$5000,$A292,'Program Summary'!$C$5:$C$5000,"Community Quarterback"))</f>
        <v/>
      </c>
      <c r="H292" s="133" t="str">
        <f>IF($A292="","",SUMIFS('Program Summary'!$G$5:$G$5000,'Program Summary'!$B$5:$B$5000,$A292,'Program Summary'!$C$5:$C$5000,"&lt;&gt;Community Quarterback"))</f>
        <v/>
      </c>
      <c r="I292" s="133" t="str">
        <f>IF($A292="","",SUMIFS('Program Summary'!$H$5:$H$5000,'Program Summary'!$B$5:$B$5000,$A292,'Program Summary'!$C$5:$C$5000,"&lt;&gt;Community Quarterback"))</f>
        <v/>
      </c>
      <c r="J292" s="133" t="str">
        <f>IF($A292="","",SUMIFS('Program Summary'!$I$5:$I$5000,'Program Summary'!$B$5:$B$5000,$A292,'Program Summary'!$C$5:$C$5000,"&lt;&gt;Community Quarterback"))</f>
        <v/>
      </c>
      <c r="K292" s="133" t="str">
        <f t="shared" si="4"/>
        <v/>
      </c>
      <c r="M292" s="134" t="str" cm="1">
        <f t="array" ref="M292">IFERROR(INDEX(_xlfn._xlws.FILTER($A$5:$A$500,$A$5:$A$500&lt;&gt;""),ROWS($M$5:M292)),"")</f>
        <v/>
      </c>
    </row>
    <row r="293" spans="5:13" x14ac:dyDescent="0.3">
      <c r="E293" s="133" t="str">
        <f>IF($A293="","",SUMIFS('Program Summary'!$G$5:$G$5000,'Program Summary'!$B$5:$B$5000,$A293,'Program Summary'!$C$5:$C$5000,"Community Quarterback"))</f>
        <v/>
      </c>
      <c r="F293" s="133" t="str">
        <f>IF($A293="","",SUMIFS('Program Summary'!$H$5:$H$5000,'Program Summary'!$B$5:$B$5000,$A293,'Program Summary'!$C$5:$C$5000,"Community Quarterback"))</f>
        <v/>
      </c>
      <c r="G293" s="133" t="str">
        <f>IF($A293="","",SUMIFS('Program Summary'!$I$5:$I$5000,'Program Summary'!$B$5:$B$5000,$A293,'Program Summary'!$C$5:$C$5000,"Community Quarterback"))</f>
        <v/>
      </c>
      <c r="H293" s="133" t="str">
        <f>IF($A293="","",SUMIFS('Program Summary'!$G$5:$G$5000,'Program Summary'!$B$5:$B$5000,$A293,'Program Summary'!$C$5:$C$5000,"&lt;&gt;Community Quarterback"))</f>
        <v/>
      </c>
      <c r="I293" s="133" t="str">
        <f>IF($A293="","",SUMIFS('Program Summary'!$H$5:$H$5000,'Program Summary'!$B$5:$B$5000,$A293,'Program Summary'!$C$5:$C$5000,"&lt;&gt;Community Quarterback"))</f>
        <v/>
      </c>
      <c r="J293" s="133" t="str">
        <f>IF($A293="","",SUMIFS('Program Summary'!$I$5:$I$5000,'Program Summary'!$B$5:$B$5000,$A293,'Program Summary'!$C$5:$C$5000,"&lt;&gt;Community Quarterback"))</f>
        <v/>
      </c>
      <c r="K293" s="133" t="str">
        <f t="shared" si="4"/>
        <v/>
      </c>
      <c r="M293" s="134" t="str" cm="1">
        <f t="array" ref="M293">IFERROR(INDEX(_xlfn._xlws.FILTER($A$5:$A$500,$A$5:$A$500&lt;&gt;""),ROWS($M$5:M293)),"")</f>
        <v/>
      </c>
    </row>
    <row r="294" spans="5:13" x14ac:dyDescent="0.3">
      <c r="E294" s="133" t="str">
        <f>IF($A294="","",SUMIFS('Program Summary'!$G$5:$G$5000,'Program Summary'!$B$5:$B$5000,$A294,'Program Summary'!$C$5:$C$5000,"Community Quarterback"))</f>
        <v/>
      </c>
      <c r="F294" s="133" t="str">
        <f>IF($A294="","",SUMIFS('Program Summary'!$H$5:$H$5000,'Program Summary'!$B$5:$B$5000,$A294,'Program Summary'!$C$5:$C$5000,"Community Quarterback"))</f>
        <v/>
      </c>
      <c r="G294" s="133" t="str">
        <f>IF($A294="","",SUMIFS('Program Summary'!$I$5:$I$5000,'Program Summary'!$B$5:$B$5000,$A294,'Program Summary'!$C$5:$C$5000,"Community Quarterback"))</f>
        <v/>
      </c>
      <c r="H294" s="133" t="str">
        <f>IF($A294="","",SUMIFS('Program Summary'!$G$5:$G$5000,'Program Summary'!$B$5:$B$5000,$A294,'Program Summary'!$C$5:$C$5000,"&lt;&gt;Community Quarterback"))</f>
        <v/>
      </c>
      <c r="I294" s="133" t="str">
        <f>IF($A294="","",SUMIFS('Program Summary'!$H$5:$H$5000,'Program Summary'!$B$5:$B$5000,$A294,'Program Summary'!$C$5:$C$5000,"&lt;&gt;Community Quarterback"))</f>
        <v/>
      </c>
      <c r="J294" s="133" t="str">
        <f>IF($A294="","",SUMIFS('Program Summary'!$I$5:$I$5000,'Program Summary'!$B$5:$B$5000,$A294,'Program Summary'!$C$5:$C$5000,"&lt;&gt;Community Quarterback"))</f>
        <v/>
      </c>
      <c r="K294" s="133" t="str">
        <f t="shared" si="4"/>
        <v/>
      </c>
      <c r="M294" s="134" t="str" cm="1">
        <f t="array" ref="M294">IFERROR(INDEX(_xlfn._xlws.FILTER($A$5:$A$500,$A$5:$A$500&lt;&gt;""),ROWS($M$5:M294)),"")</f>
        <v/>
      </c>
    </row>
    <row r="295" spans="5:13" x14ac:dyDescent="0.3">
      <c r="E295" s="133" t="str">
        <f>IF($A295="","",SUMIFS('Program Summary'!$G$5:$G$5000,'Program Summary'!$B$5:$B$5000,$A295,'Program Summary'!$C$5:$C$5000,"Community Quarterback"))</f>
        <v/>
      </c>
      <c r="F295" s="133" t="str">
        <f>IF($A295="","",SUMIFS('Program Summary'!$H$5:$H$5000,'Program Summary'!$B$5:$B$5000,$A295,'Program Summary'!$C$5:$C$5000,"Community Quarterback"))</f>
        <v/>
      </c>
      <c r="G295" s="133" t="str">
        <f>IF($A295="","",SUMIFS('Program Summary'!$I$5:$I$5000,'Program Summary'!$B$5:$B$5000,$A295,'Program Summary'!$C$5:$C$5000,"Community Quarterback"))</f>
        <v/>
      </c>
      <c r="H295" s="133" t="str">
        <f>IF($A295="","",SUMIFS('Program Summary'!$G$5:$G$5000,'Program Summary'!$B$5:$B$5000,$A295,'Program Summary'!$C$5:$C$5000,"&lt;&gt;Community Quarterback"))</f>
        <v/>
      </c>
      <c r="I295" s="133" t="str">
        <f>IF($A295="","",SUMIFS('Program Summary'!$H$5:$H$5000,'Program Summary'!$B$5:$B$5000,$A295,'Program Summary'!$C$5:$C$5000,"&lt;&gt;Community Quarterback"))</f>
        <v/>
      </c>
      <c r="J295" s="133" t="str">
        <f>IF($A295="","",SUMIFS('Program Summary'!$I$5:$I$5000,'Program Summary'!$B$5:$B$5000,$A295,'Program Summary'!$C$5:$C$5000,"&lt;&gt;Community Quarterback"))</f>
        <v/>
      </c>
      <c r="K295" s="133" t="str">
        <f t="shared" si="4"/>
        <v/>
      </c>
      <c r="M295" s="134" t="str" cm="1">
        <f t="array" ref="M295">IFERROR(INDEX(_xlfn._xlws.FILTER($A$5:$A$500,$A$5:$A$500&lt;&gt;""),ROWS($M$5:M295)),"")</f>
        <v/>
      </c>
    </row>
    <row r="296" spans="5:13" x14ac:dyDescent="0.3">
      <c r="E296" s="133" t="str">
        <f>IF($A296="","",SUMIFS('Program Summary'!$G$5:$G$5000,'Program Summary'!$B$5:$B$5000,$A296,'Program Summary'!$C$5:$C$5000,"Community Quarterback"))</f>
        <v/>
      </c>
      <c r="F296" s="133" t="str">
        <f>IF($A296="","",SUMIFS('Program Summary'!$H$5:$H$5000,'Program Summary'!$B$5:$B$5000,$A296,'Program Summary'!$C$5:$C$5000,"Community Quarterback"))</f>
        <v/>
      </c>
      <c r="G296" s="133" t="str">
        <f>IF($A296="","",SUMIFS('Program Summary'!$I$5:$I$5000,'Program Summary'!$B$5:$B$5000,$A296,'Program Summary'!$C$5:$C$5000,"Community Quarterback"))</f>
        <v/>
      </c>
      <c r="H296" s="133" t="str">
        <f>IF($A296="","",SUMIFS('Program Summary'!$G$5:$G$5000,'Program Summary'!$B$5:$B$5000,$A296,'Program Summary'!$C$5:$C$5000,"&lt;&gt;Community Quarterback"))</f>
        <v/>
      </c>
      <c r="I296" s="133" t="str">
        <f>IF($A296="","",SUMIFS('Program Summary'!$H$5:$H$5000,'Program Summary'!$B$5:$B$5000,$A296,'Program Summary'!$C$5:$C$5000,"&lt;&gt;Community Quarterback"))</f>
        <v/>
      </c>
      <c r="J296" s="133" t="str">
        <f>IF($A296="","",SUMIFS('Program Summary'!$I$5:$I$5000,'Program Summary'!$B$5:$B$5000,$A296,'Program Summary'!$C$5:$C$5000,"&lt;&gt;Community Quarterback"))</f>
        <v/>
      </c>
      <c r="K296" s="133" t="str">
        <f t="shared" si="4"/>
        <v/>
      </c>
      <c r="M296" s="134" t="str" cm="1">
        <f t="array" ref="M296">IFERROR(INDEX(_xlfn._xlws.FILTER($A$5:$A$500,$A$5:$A$500&lt;&gt;""),ROWS($M$5:M296)),"")</f>
        <v/>
      </c>
    </row>
    <row r="297" spans="5:13" x14ac:dyDescent="0.3">
      <c r="E297" s="133" t="str">
        <f>IF($A297="","",SUMIFS('Program Summary'!$G$5:$G$5000,'Program Summary'!$B$5:$B$5000,$A297,'Program Summary'!$C$5:$C$5000,"Community Quarterback"))</f>
        <v/>
      </c>
      <c r="F297" s="133" t="str">
        <f>IF($A297="","",SUMIFS('Program Summary'!$H$5:$H$5000,'Program Summary'!$B$5:$B$5000,$A297,'Program Summary'!$C$5:$C$5000,"Community Quarterback"))</f>
        <v/>
      </c>
      <c r="G297" s="133" t="str">
        <f>IF($A297="","",SUMIFS('Program Summary'!$I$5:$I$5000,'Program Summary'!$B$5:$B$5000,$A297,'Program Summary'!$C$5:$C$5000,"Community Quarterback"))</f>
        <v/>
      </c>
      <c r="H297" s="133" t="str">
        <f>IF($A297="","",SUMIFS('Program Summary'!$G$5:$G$5000,'Program Summary'!$B$5:$B$5000,$A297,'Program Summary'!$C$5:$C$5000,"&lt;&gt;Community Quarterback"))</f>
        <v/>
      </c>
      <c r="I297" s="133" t="str">
        <f>IF($A297="","",SUMIFS('Program Summary'!$H$5:$H$5000,'Program Summary'!$B$5:$B$5000,$A297,'Program Summary'!$C$5:$C$5000,"&lt;&gt;Community Quarterback"))</f>
        <v/>
      </c>
      <c r="J297" s="133" t="str">
        <f>IF($A297="","",SUMIFS('Program Summary'!$I$5:$I$5000,'Program Summary'!$B$5:$B$5000,$A297,'Program Summary'!$C$5:$C$5000,"&lt;&gt;Community Quarterback"))</f>
        <v/>
      </c>
      <c r="K297" s="133" t="str">
        <f t="shared" si="4"/>
        <v/>
      </c>
      <c r="M297" s="134" t="str" cm="1">
        <f t="array" ref="M297">IFERROR(INDEX(_xlfn._xlws.FILTER($A$5:$A$500,$A$5:$A$500&lt;&gt;""),ROWS($M$5:M297)),"")</f>
        <v/>
      </c>
    </row>
    <row r="298" spans="5:13" x14ac:dyDescent="0.3">
      <c r="E298" s="133" t="str">
        <f>IF($A298="","",SUMIFS('Program Summary'!$G$5:$G$5000,'Program Summary'!$B$5:$B$5000,$A298,'Program Summary'!$C$5:$C$5000,"Community Quarterback"))</f>
        <v/>
      </c>
      <c r="F298" s="133" t="str">
        <f>IF($A298="","",SUMIFS('Program Summary'!$H$5:$H$5000,'Program Summary'!$B$5:$B$5000,$A298,'Program Summary'!$C$5:$C$5000,"Community Quarterback"))</f>
        <v/>
      </c>
      <c r="G298" s="133" t="str">
        <f>IF($A298="","",SUMIFS('Program Summary'!$I$5:$I$5000,'Program Summary'!$B$5:$B$5000,$A298,'Program Summary'!$C$5:$C$5000,"Community Quarterback"))</f>
        <v/>
      </c>
      <c r="H298" s="133" t="str">
        <f>IF($A298="","",SUMIFS('Program Summary'!$G$5:$G$5000,'Program Summary'!$B$5:$B$5000,$A298,'Program Summary'!$C$5:$C$5000,"&lt;&gt;Community Quarterback"))</f>
        <v/>
      </c>
      <c r="I298" s="133" t="str">
        <f>IF($A298="","",SUMIFS('Program Summary'!$H$5:$H$5000,'Program Summary'!$B$5:$B$5000,$A298,'Program Summary'!$C$5:$C$5000,"&lt;&gt;Community Quarterback"))</f>
        <v/>
      </c>
      <c r="J298" s="133" t="str">
        <f>IF($A298="","",SUMIFS('Program Summary'!$I$5:$I$5000,'Program Summary'!$B$5:$B$5000,$A298,'Program Summary'!$C$5:$C$5000,"&lt;&gt;Community Quarterback"))</f>
        <v/>
      </c>
      <c r="K298" s="133" t="str">
        <f t="shared" si="4"/>
        <v/>
      </c>
      <c r="M298" s="134" t="str" cm="1">
        <f t="array" ref="M298">IFERROR(INDEX(_xlfn._xlws.FILTER($A$5:$A$500,$A$5:$A$500&lt;&gt;""),ROWS($M$5:M298)),"")</f>
        <v/>
      </c>
    </row>
    <row r="299" spans="5:13" x14ac:dyDescent="0.3">
      <c r="E299" s="133" t="str">
        <f>IF($A299="","",SUMIFS('Program Summary'!$G$5:$G$5000,'Program Summary'!$B$5:$B$5000,$A299,'Program Summary'!$C$5:$C$5000,"Community Quarterback"))</f>
        <v/>
      </c>
      <c r="F299" s="133" t="str">
        <f>IF($A299="","",SUMIFS('Program Summary'!$H$5:$H$5000,'Program Summary'!$B$5:$B$5000,$A299,'Program Summary'!$C$5:$C$5000,"Community Quarterback"))</f>
        <v/>
      </c>
      <c r="G299" s="133" t="str">
        <f>IF($A299="","",SUMIFS('Program Summary'!$I$5:$I$5000,'Program Summary'!$B$5:$B$5000,$A299,'Program Summary'!$C$5:$C$5000,"Community Quarterback"))</f>
        <v/>
      </c>
      <c r="H299" s="133" t="str">
        <f>IF($A299="","",SUMIFS('Program Summary'!$G$5:$G$5000,'Program Summary'!$B$5:$B$5000,$A299,'Program Summary'!$C$5:$C$5000,"&lt;&gt;Community Quarterback"))</f>
        <v/>
      </c>
      <c r="I299" s="133" t="str">
        <f>IF($A299="","",SUMIFS('Program Summary'!$H$5:$H$5000,'Program Summary'!$B$5:$B$5000,$A299,'Program Summary'!$C$5:$C$5000,"&lt;&gt;Community Quarterback"))</f>
        <v/>
      </c>
      <c r="J299" s="133" t="str">
        <f>IF($A299="","",SUMIFS('Program Summary'!$I$5:$I$5000,'Program Summary'!$B$5:$B$5000,$A299,'Program Summary'!$C$5:$C$5000,"&lt;&gt;Community Quarterback"))</f>
        <v/>
      </c>
      <c r="K299" s="133" t="str">
        <f t="shared" si="4"/>
        <v/>
      </c>
      <c r="M299" s="134" t="str" cm="1">
        <f t="array" ref="M299">IFERROR(INDEX(_xlfn._xlws.FILTER($A$5:$A$500,$A$5:$A$500&lt;&gt;""),ROWS($M$5:M299)),"")</f>
        <v/>
      </c>
    </row>
    <row r="300" spans="5:13" x14ac:dyDescent="0.3">
      <c r="E300" s="133" t="str">
        <f>IF($A300="","",SUMIFS('Program Summary'!$G$5:$G$5000,'Program Summary'!$B$5:$B$5000,$A300,'Program Summary'!$C$5:$C$5000,"Community Quarterback"))</f>
        <v/>
      </c>
      <c r="F300" s="133" t="str">
        <f>IF($A300="","",SUMIFS('Program Summary'!$H$5:$H$5000,'Program Summary'!$B$5:$B$5000,$A300,'Program Summary'!$C$5:$C$5000,"Community Quarterback"))</f>
        <v/>
      </c>
      <c r="G300" s="133" t="str">
        <f>IF($A300="","",SUMIFS('Program Summary'!$I$5:$I$5000,'Program Summary'!$B$5:$B$5000,$A300,'Program Summary'!$C$5:$C$5000,"Community Quarterback"))</f>
        <v/>
      </c>
      <c r="H300" s="133" t="str">
        <f>IF($A300="","",SUMIFS('Program Summary'!$G$5:$G$5000,'Program Summary'!$B$5:$B$5000,$A300,'Program Summary'!$C$5:$C$5000,"&lt;&gt;Community Quarterback"))</f>
        <v/>
      </c>
      <c r="I300" s="133" t="str">
        <f>IF($A300="","",SUMIFS('Program Summary'!$H$5:$H$5000,'Program Summary'!$B$5:$B$5000,$A300,'Program Summary'!$C$5:$C$5000,"&lt;&gt;Community Quarterback"))</f>
        <v/>
      </c>
      <c r="J300" s="133" t="str">
        <f>IF($A300="","",SUMIFS('Program Summary'!$I$5:$I$5000,'Program Summary'!$B$5:$B$5000,$A300,'Program Summary'!$C$5:$C$5000,"&lt;&gt;Community Quarterback"))</f>
        <v/>
      </c>
      <c r="K300" s="133" t="str">
        <f t="shared" si="4"/>
        <v/>
      </c>
      <c r="M300" s="134" t="str" cm="1">
        <f t="array" ref="M300">IFERROR(INDEX(_xlfn._xlws.FILTER($A$5:$A$500,$A$5:$A$500&lt;&gt;""),ROWS($M$5:M300)),"")</f>
        <v/>
      </c>
    </row>
    <row r="301" spans="5:13" x14ac:dyDescent="0.3">
      <c r="E301" s="133" t="str">
        <f>IF($A301="","",SUMIFS('Program Summary'!$G$5:$G$5000,'Program Summary'!$B$5:$B$5000,$A301,'Program Summary'!$C$5:$C$5000,"Community Quarterback"))</f>
        <v/>
      </c>
      <c r="F301" s="133" t="str">
        <f>IF($A301="","",SUMIFS('Program Summary'!$H$5:$H$5000,'Program Summary'!$B$5:$B$5000,$A301,'Program Summary'!$C$5:$C$5000,"Community Quarterback"))</f>
        <v/>
      </c>
      <c r="G301" s="133" t="str">
        <f>IF($A301="","",SUMIFS('Program Summary'!$I$5:$I$5000,'Program Summary'!$B$5:$B$5000,$A301,'Program Summary'!$C$5:$C$5000,"Community Quarterback"))</f>
        <v/>
      </c>
      <c r="H301" s="133" t="str">
        <f>IF($A301="","",SUMIFS('Program Summary'!$G$5:$G$5000,'Program Summary'!$B$5:$B$5000,$A301,'Program Summary'!$C$5:$C$5000,"&lt;&gt;Community Quarterback"))</f>
        <v/>
      </c>
      <c r="I301" s="133" t="str">
        <f>IF($A301="","",SUMIFS('Program Summary'!$H$5:$H$5000,'Program Summary'!$B$5:$B$5000,$A301,'Program Summary'!$C$5:$C$5000,"&lt;&gt;Community Quarterback"))</f>
        <v/>
      </c>
      <c r="J301" s="133" t="str">
        <f>IF($A301="","",SUMIFS('Program Summary'!$I$5:$I$5000,'Program Summary'!$B$5:$B$5000,$A301,'Program Summary'!$C$5:$C$5000,"&lt;&gt;Community Quarterback"))</f>
        <v/>
      </c>
      <c r="K301" s="133" t="str">
        <f t="shared" si="4"/>
        <v/>
      </c>
      <c r="M301" s="134" t="str" cm="1">
        <f t="array" ref="M301">IFERROR(INDEX(_xlfn._xlws.FILTER($A$5:$A$500,$A$5:$A$500&lt;&gt;""),ROWS($M$5:M301)),"")</f>
        <v/>
      </c>
    </row>
    <row r="302" spans="5:13" x14ac:dyDescent="0.3">
      <c r="E302" s="133" t="str">
        <f>IF($A302="","",SUMIFS('Program Summary'!$G$5:$G$5000,'Program Summary'!$B$5:$B$5000,$A302,'Program Summary'!$C$5:$C$5000,"Community Quarterback"))</f>
        <v/>
      </c>
      <c r="F302" s="133" t="str">
        <f>IF($A302="","",SUMIFS('Program Summary'!$H$5:$H$5000,'Program Summary'!$B$5:$B$5000,$A302,'Program Summary'!$C$5:$C$5000,"Community Quarterback"))</f>
        <v/>
      </c>
      <c r="G302" s="133" t="str">
        <f>IF($A302="","",SUMIFS('Program Summary'!$I$5:$I$5000,'Program Summary'!$B$5:$B$5000,$A302,'Program Summary'!$C$5:$C$5000,"Community Quarterback"))</f>
        <v/>
      </c>
      <c r="H302" s="133" t="str">
        <f>IF($A302="","",SUMIFS('Program Summary'!$G$5:$G$5000,'Program Summary'!$B$5:$B$5000,$A302,'Program Summary'!$C$5:$C$5000,"&lt;&gt;Community Quarterback"))</f>
        <v/>
      </c>
      <c r="I302" s="133" t="str">
        <f>IF($A302="","",SUMIFS('Program Summary'!$H$5:$H$5000,'Program Summary'!$B$5:$B$5000,$A302,'Program Summary'!$C$5:$C$5000,"&lt;&gt;Community Quarterback"))</f>
        <v/>
      </c>
      <c r="J302" s="133" t="str">
        <f>IF($A302="","",SUMIFS('Program Summary'!$I$5:$I$5000,'Program Summary'!$B$5:$B$5000,$A302,'Program Summary'!$C$5:$C$5000,"&lt;&gt;Community Quarterback"))</f>
        <v/>
      </c>
      <c r="K302" s="133" t="str">
        <f t="shared" si="4"/>
        <v/>
      </c>
      <c r="M302" s="134" t="str" cm="1">
        <f t="array" ref="M302">IFERROR(INDEX(_xlfn._xlws.FILTER($A$5:$A$500,$A$5:$A$500&lt;&gt;""),ROWS($M$5:M302)),"")</f>
        <v/>
      </c>
    </row>
    <row r="303" spans="5:13" x14ac:dyDescent="0.3">
      <c r="E303" s="133" t="str">
        <f>IF($A303="","",SUMIFS('Program Summary'!$G$5:$G$5000,'Program Summary'!$B$5:$B$5000,$A303,'Program Summary'!$C$5:$C$5000,"Community Quarterback"))</f>
        <v/>
      </c>
      <c r="F303" s="133" t="str">
        <f>IF($A303="","",SUMIFS('Program Summary'!$H$5:$H$5000,'Program Summary'!$B$5:$B$5000,$A303,'Program Summary'!$C$5:$C$5000,"Community Quarterback"))</f>
        <v/>
      </c>
      <c r="G303" s="133" t="str">
        <f>IF($A303="","",SUMIFS('Program Summary'!$I$5:$I$5000,'Program Summary'!$B$5:$B$5000,$A303,'Program Summary'!$C$5:$C$5000,"Community Quarterback"))</f>
        <v/>
      </c>
      <c r="H303" s="133" t="str">
        <f>IF($A303="","",SUMIFS('Program Summary'!$G$5:$G$5000,'Program Summary'!$B$5:$B$5000,$A303,'Program Summary'!$C$5:$C$5000,"&lt;&gt;Community Quarterback"))</f>
        <v/>
      </c>
      <c r="I303" s="133" t="str">
        <f>IF($A303="","",SUMIFS('Program Summary'!$H$5:$H$5000,'Program Summary'!$B$5:$B$5000,$A303,'Program Summary'!$C$5:$C$5000,"&lt;&gt;Community Quarterback"))</f>
        <v/>
      </c>
      <c r="J303" s="133" t="str">
        <f>IF($A303="","",SUMIFS('Program Summary'!$I$5:$I$5000,'Program Summary'!$B$5:$B$5000,$A303,'Program Summary'!$C$5:$C$5000,"&lt;&gt;Community Quarterback"))</f>
        <v/>
      </c>
      <c r="K303" s="133" t="str">
        <f t="shared" si="4"/>
        <v/>
      </c>
      <c r="M303" s="134" t="str" cm="1">
        <f t="array" ref="M303">IFERROR(INDEX(_xlfn._xlws.FILTER($A$5:$A$500,$A$5:$A$500&lt;&gt;""),ROWS($M$5:M303)),"")</f>
        <v/>
      </c>
    </row>
    <row r="304" spans="5:13" x14ac:dyDescent="0.3">
      <c r="E304" s="133" t="str">
        <f>IF($A304="","",SUMIFS('Program Summary'!$G$5:$G$5000,'Program Summary'!$B$5:$B$5000,$A304,'Program Summary'!$C$5:$C$5000,"Community Quarterback"))</f>
        <v/>
      </c>
      <c r="F304" s="133" t="str">
        <f>IF($A304="","",SUMIFS('Program Summary'!$H$5:$H$5000,'Program Summary'!$B$5:$B$5000,$A304,'Program Summary'!$C$5:$C$5000,"Community Quarterback"))</f>
        <v/>
      </c>
      <c r="G304" s="133" t="str">
        <f>IF($A304="","",SUMIFS('Program Summary'!$I$5:$I$5000,'Program Summary'!$B$5:$B$5000,$A304,'Program Summary'!$C$5:$C$5000,"Community Quarterback"))</f>
        <v/>
      </c>
      <c r="H304" s="133" t="str">
        <f>IF($A304="","",SUMIFS('Program Summary'!$G$5:$G$5000,'Program Summary'!$B$5:$B$5000,$A304,'Program Summary'!$C$5:$C$5000,"&lt;&gt;Community Quarterback"))</f>
        <v/>
      </c>
      <c r="I304" s="133" t="str">
        <f>IF($A304="","",SUMIFS('Program Summary'!$H$5:$H$5000,'Program Summary'!$B$5:$B$5000,$A304,'Program Summary'!$C$5:$C$5000,"&lt;&gt;Community Quarterback"))</f>
        <v/>
      </c>
      <c r="J304" s="133" t="str">
        <f>IF($A304="","",SUMIFS('Program Summary'!$I$5:$I$5000,'Program Summary'!$B$5:$B$5000,$A304,'Program Summary'!$C$5:$C$5000,"&lt;&gt;Community Quarterback"))</f>
        <v/>
      </c>
      <c r="K304" s="133" t="str">
        <f t="shared" si="4"/>
        <v/>
      </c>
      <c r="M304" s="134" t="str" cm="1">
        <f t="array" ref="M304">IFERROR(INDEX(_xlfn._xlws.FILTER($A$5:$A$500,$A$5:$A$500&lt;&gt;""),ROWS($M$5:M304)),"")</f>
        <v/>
      </c>
    </row>
    <row r="305" spans="5:13" x14ac:dyDescent="0.3">
      <c r="E305" s="133" t="str">
        <f>IF($A305="","",SUMIFS('Program Summary'!$G$5:$G$5000,'Program Summary'!$B$5:$B$5000,$A305,'Program Summary'!$C$5:$C$5000,"Community Quarterback"))</f>
        <v/>
      </c>
      <c r="F305" s="133" t="str">
        <f>IF($A305="","",SUMIFS('Program Summary'!$H$5:$H$5000,'Program Summary'!$B$5:$B$5000,$A305,'Program Summary'!$C$5:$C$5000,"Community Quarterback"))</f>
        <v/>
      </c>
      <c r="G305" s="133" t="str">
        <f>IF($A305="","",SUMIFS('Program Summary'!$I$5:$I$5000,'Program Summary'!$B$5:$B$5000,$A305,'Program Summary'!$C$5:$C$5000,"Community Quarterback"))</f>
        <v/>
      </c>
      <c r="H305" s="133" t="str">
        <f>IF($A305="","",SUMIFS('Program Summary'!$G$5:$G$5000,'Program Summary'!$B$5:$B$5000,$A305,'Program Summary'!$C$5:$C$5000,"&lt;&gt;Community Quarterback"))</f>
        <v/>
      </c>
      <c r="I305" s="133" t="str">
        <f>IF($A305="","",SUMIFS('Program Summary'!$H$5:$H$5000,'Program Summary'!$B$5:$B$5000,$A305,'Program Summary'!$C$5:$C$5000,"&lt;&gt;Community Quarterback"))</f>
        <v/>
      </c>
      <c r="J305" s="133" t="str">
        <f>IF($A305="","",SUMIFS('Program Summary'!$I$5:$I$5000,'Program Summary'!$B$5:$B$5000,$A305,'Program Summary'!$C$5:$C$5000,"&lt;&gt;Community Quarterback"))</f>
        <v/>
      </c>
      <c r="K305" s="133" t="str">
        <f t="shared" si="4"/>
        <v/>
      </c>
      <c r="M305" s="134" t="str" cm="1">
        <f t="array" ref="M305">IFERROR(INDEX(_xlfn._xlws.FILTER($A$5:$A$500,$A$5:$A$500&lt;&gt;""),ROWS($M$5:M305)),"")</f>
        <v/>
      </c>
    </row>
    <row r="306" spans="5:13" x14ac:dyDescent="0.3">
      <c r="E306" s="133" t="str">
        <f>IF($A306="","",SUMIFS('Program Summary'!$G$5:$G$5000,'Program Summary'!$B$5:$B$5000,$A306,'Program Summary'!$C$5:$C$5000,"Community Quarterback"))</f>
        <v/>
      </c>
      <c r="F306" s="133" t="str">
        <f>IF($A306="","",SUMIFS('Program Summary'!$H$5:$H$5000,'Program Summary'!$B$5:$B$5000,$A306,'Program Summary'!$C$5:$C$5000,"Community Quarterback"))</f>
        <v/>
      </c>
      <c r="G306" s="133" t="str">
        <f>IF($A306="","",SUMIFS('Program Summary'!$I$5:$I$5000,'Program Summary'!$B$5:$B$5000,$A306,'Program Summary'!$C$5:$C$5000,"Community Quarterback"))</f>
        <v/>
      </c>
      <c r="H306" s="133" t="str">
        <f>IF($A306="","",SUMIFS('Program Summary'!$G$5:$G$5000,'Program Summary'!$B$5:$B$5000,$A306,'Program Summary'!$C$5:$C$5000,"&lt;&gt;Community Quarterback"))</f>
        <v/>
      </c>
      <c r="I306" s="133" t="str">
        <f>IF($A306="","",SUMIFS('Program Summary'!$H$5:$H$5000,'Program Summary'!$B$5:$B$5000,$A306,'Program Summary'!$C$5:$C$5000,"&lt;&gt;Community Quarterback"))</f>
        <v/>
      </c>
      <c r="J306" s="133" t="str">
        <f>IF($A306="","",SUMIFS('Program Summary'!$I$5:$I$5000,'Program Summary'!$B$5:$B$5000,$A306,'Program Summary'!$C$5:$C$5000,"&lt;&gt;Community Quarterback"))</f>
        <v/>
      </c>
      <c r="K306" s="133" t="str">
        <f t="shared" si="4"/>
        <v/>
      </c>
      <c r="M306" s="134" t="str" cm="1">
        <f t="array" ref="M306">IFERROR(INDEX(_xlfn._xlws.FILTER($A$5:$A$500,$A$5:$A$500&lt;&gt;""),ROWS($M$5:M306)),"")</f>
        <v/>
      </c>
    </row>
    <row r="307" spans="5:13" x14ac:dyDescent="0.3">
      <c r="E307" s="133" t="str">
        <f>IF($A307="","",SUMIFS('Program Summary'!$G$5:$G$5000,'Program Summary'!$B$5:$B$5000,$A307,'Program Summary'!$C$5:$C$5000,"Community Quarterback"))</f>
        <v/>
      </c>
      <c r="F307" s="133" t="str">
        <f>IF($A307="","",SUMIFS('Program Summary'!$H$5:$H$5000,'Program Summary'!$B$5:$B$5000,$A307,'Program Summary'!$C$5:$C$5000,"Community Quarterback"))</f>
        <v/>
      </c>
      <c r="G307" s="133" t="str">
        <f>IF($A307="","",SUMIFS('Program Summary'!$I$5:$I$5000,'Program Summary'!$B$5:$B$5000,$A307,'Program Summary'!$C$5:$C$5000,"Community Quarterback"))</f>
        <v/>
      </c>
      <c r="H307" s="133" t="str">
        <f>IF($A307="","",SUMIFS('Program Summary'!$G$5:$G$5000,'Program Summary'!$B$5:$B$5000,$A307,'Program Summary'!$C$5:$C$5000,"&lt;&gt;Community Quarterback"))</f>
        <v/>
      </c>
      <c r="I307" s="133" t="str">
        <f>IF($A307="","",SUMIFS('Program Summary'!$H$5:$H$5000,'Program Summary'!$B$5:$B$5000,$A307,'Program Summary'!$C$5:$C$5000,"&lt;&gt;Community Quarterback"))</f>
        <v/>
      </c>
      <c r="J307" s="133" t="str">
        <f>IF($A307="","",SUMIFS('Program Summary'!$I$5:$I$5000,'Program Summary'!$B$5:$B$5000,$A307,'Program Summary'!$C$5:$C$5000,"&lt;&gt;Community Quarterback"))</f>
        <v/>
      </c>
      <c r="K307" s="133" t="str">
        <f t="shared" si="4"/>
        <v/>
      </c>
      <c r="M307" s="134" t="str" cm="1">
        <f t="array" ref="M307">IFERROR(INDEX(_xlfn._xlws.FILTER($A$5:$A$500,$A$5:$A$500&lt;&gt;""),ROWS($M$5:M307)),"")</f>
        <v/>
      </c>
    </row>
    <row r="308" spans="5:13" x14ac:dyDescent="0.3">
      <c r="E308" s="133" t="str">
        <f>IF($A308="","",SUMIFS('Program Summary'!$G$5:$G$5000,'Program Summary'!$B$5:$B$5000,$A308,'Program Summary'!$C$5:$C$5000,"Community Quarterback"))</f>
        <v/>
      </c>
      <c r="F308" s="133" t="str">
        <f>IF($A308="","",SUMIFS('Program Summary'!$H$5:$H$5000,'Program Summary'!$B$5:$B$5000,$A308,'Program Summary'!$C$5:$C$5000,"Community Quarterback"))</f>
        <v/>
      </c>
      <c r="G308" s="133" t="str">
        <f>IF($A308="","",SUMIFS('Program Summary'!$I$5:$I$5000,'Program Summary'!$B$5:$B$5000,$A308,'Program Summary'!$C$5:$C$5000,"Community Quarterback"))</f>
        <v/>
      </c>
      <c r="H308" s="133" t="str">
        <f>IF($A308="","",SUMIFS('Program Summary'!$G$5:$G$5000,'Program Summary'!$B$5:$B$5000,$A308,'Program Summary'!$C$5:$C$5000,"&lt;&gt;Community Quarterback"))</f>
        <v/>
      </c>
      <c r="I308" s="133" t="str">
        <f>IF($A308="","",SUMIFS('Program Summary'!$H$5:$H$5000,'Program Summary'!$B$5:$B$5000,$A308,'Program Summary'!$C$5:$C$5000,"&lt;&gt;Community Quarterback"))</f>
        <v/>
      </c>
      <c r="J308" s="133" t="str">
        <f>IF($A308="","",SUMIFS('Program Summary'!$I$5:$I$5000,'Program Summary'!$B$5:$B$5000,$A308,'Program Summary'!$C$5:$C$5000,"&lt;&gt;Community Quarterback"))</f>
        <v/>
      </c>
      <c r="K308" s="133" t="str">
        <f t="shared" si="4"/>
        <v/>
      </c>
      <c r="M308" s="134" t="str" cm="1">
        <f t="array" ref="M308">IFERROR(INDEX(_xlfn._xlws.FILTER($A$5:$A$500,$A$5:$A$500&lt;&gt;""),ROWS($M$5:M308)),"")</f>
        <v/>
      </c>
    </row>
    <row r="309" spans="5:13" x14ac:dyDescent="0.3">
      <c r="E309" s="133" t="str">
        <f>IF($A309="","",SUMIFS('Program Summary'!$G$5:$G$5000,'Program Summary'!$B$5:$B$5000,$A309,'Program Summary'!$C$5:$C$5000,"Community Quarterback"))</f>
        <v/>
      </c>
      <c r="F309" s="133" t="str">
        <f>IF($A309="","",SUMIFS('Program Summary'!$H$5:$H$5000,'Program Summary'!$B$5:$B$5000,$A309,'Program Summary'!$C$5:$C$5000,"Community Quarterback"))</f>
        <v/>
      </c>
      <c r="G309" s="133" t="str">
        <f>IF($A309="","",SUMIFS('Program Summary'!$I$5:$I$5000,'Program Summary'!$B$5:$B$5000,$A309,'Program Summary'!$C$5:$C$5000,"Community Quarterback"))</f>
        <v/>
      </c>
      <c r="H309" s="133" t="str">
        <f>IF($A309="","",SUMIFS('Program Summary'!$G$5:$G$5000,'Program Summary'!$B$5:$B$5000,$A309,'Program Summary'!$C$5:$C$5000,"&lt;&gt;Community Quarterback"))</f>
        <v/>
      </c>
      <c r="I309" s="133" t="str">
        <f>IF($A309="","",SUMIFS('Program Summary'!$H$5:$H$5000,'Program Summary'!$B$5:$B$5000,$A309,'Program Summary'!$C$5:$C$5000,"&lt;&gt;Community Quarterback"))</f>
        <v/>
      </c>
      <c r="J309" s="133" t="str">
        <f>IF($A309="","",SUMIFS('Program Summary'!$I$5:$I$5000,'Program Summary'!$B$5:$B$5000,$A309,'Program Summary'!$C$5:$C$5000,"&lt;&gt;Community Quarterback"))</f>
        <v/>
      </c>
      <c r="K309" s="133" t="str">
        <f t="shared" si="4"/>
        <v/>
      </c>
      <c r="M309" s="134" t="str" cm="1">
        <f t="array" ref="M309">IFERROR(INDEX(_xlfn._xlws.FILTER($A$5:$A$500,$A$5:$A$500&lt;&gt;""),ROWS($M$5:M309)),"")</f>
        <v/>
      </c>
    </row>
    <row r="310" spans="5:13" x14ac:dyDescent="0.3">
      <c r="E310" s="133" t="str">
        <f>IF($A310="","",SUMIFS('Program Summary'!$G$5:$G$5000,'Program Summary'!$B$5:$B$5000,$A310,'Program Summary'!$C$5:$C$5000,"Community Quarterback"))</f>
        <v/>
      </c>
      <c r="F310" s="133" t="str">
        <f>IF($A310="","",SUMIFS('Program Summary'!$H$5:$H$5000,'Program Summary'!$B$5:$B$5000,$A310,'Program Summary'!$C$5:$C$5000,"Community Quarterback"))</f>
        <v/>
      </c>
      <c r="G310" s="133" t="str">
        <f>IF($A310="","",SUMIFS('Program Summary'!$I$5:$I$5000,'Program Summary'!$B$5:$B$5000,$A310,'Program Summary'!$C$5:$C$5000,"Community Quarterback"))</f>
        <v/>
      </c>
      <c r="H310" s="133" t="str">
        <f>IF($A310="","",SUMIFS('Program Summary'!$G$5:$G$5000,'Program Summary'!$B$5:$B$5000,$A310,'Program Summary'!$C$5:$C$5000,"&lt;&gt;Community Quarterback"))</f>
        <v/>
      </c>
      <c r="I310" s="133" t="str">
        <f>IF($A310="","",SUMIFS('Program Summary'!$H$5:$H$5000,'Program Summary'!$B$5:$B$5000,$A310,'Program Summary'!$C$5:$C$5000,"&lt;&gt;Community Quarterback"))</f>
        <v/>
      </c>
      <c r="J310" s="133" t="str">
        <f>IF($A310="","",SUMIFS('Program Summary'!$I$5:$I$5000,'Program Summary'!$B$5:$B$5000,$A310,'Program Summary'!$C$5:$C$5000,"&lt;&gt;Community Quarterback"))</f>
        <v/>
      </c>
      <c r="K310" s="133" t="str">
        <f t="shared" si="4"/>
        <v/>
      </c>
      <c r="M310" s="134" t="str" cm="1">
        <f t="array" ref="M310">IFERROR(INDEX(_xlfn._xlws.FILTER($A$5:$A$500,$A$5:$A$500&lt;&gt;""),ROWS($M$5:M310)),"")</f>
        <v/>
      </c>
    </row>
    <row r="311" spans="5:13" x14ac:dyDescent="0.3">
      <c r="E311" s="133" t="str">
        <f>IF($A311="","",SUMIFS('Program Summary'!$G$5:$G$5000,'Program Summary'!$B$5:$B$5000,$A311,'Program Summary'!$C$5:$C$5000,"Community Quarterback"))</f>
        <v/>
      </c>
      <c r="F311" s="133" t="str">
        <f>IF($A311="","",SUMIFS('Program Summary'!$H$5:$H$5000,'Program Summary'!$B$5:$B$5000,$A311,'Program Summary'!$C$5:$C$5000,"Community Quarterback"))</f>
        <v/>
      </c>
      <c r="G311" s="133" t="str">
        <f>IF($A311="","",SUMIFS('Program Summary'!$I$5:$I$5000,'Program Summary'!$B$5:$B$5000,$A311,'Program Summary'!$C$5:$C$5000,"Community Quarterback"))</f>
        <v/>
      </c>
      <c r="H311" s="133" t="str">
        <f>IF($A311="","",SUMIFS('Program Summary'!$G$5:$G$5000,'Program Summary'!$B$5:$B$5000,$A311,'Program Summary'!$C$5:$C$5000,"&lt;&gt;Community Quarterback"))</f>
        <v/>
      </c>
      <c r="I311" s="133" t="str">
        <f>IF($A311="","",SUMIFS('Program Summary'!$H$5:$H$5000,'Program Summary'!$B$5:$B$5000,$A311,'Program Summary'!$C$5:$C$5000,"&lt;&gt;Community Quarterback"))</f>
        <v/>
      </c>
      <c r="J311" s="133" t="str">
        <f>IF($A311="","",SUMIFS('Program Summary'!$I$5:$I$5000,'Program Summary'!$B$5:$B$5000,$A311,'Program Summary'!$C$5:$C$5000,"&lt;&gt;Community Quarterback"))</f>
        <v/>
      </c>
      <c r="K311" s="133" t="str">
        <f t="shared" si="4"/>
        <v/>
      </c>
      <c r="M311" s="134" t="str" cm="1">
        <f t="array" ref="M311">IFERROR(INDEX(_xlfn._xlws.FILTER($A$5:$A$500,$A$5:$A$500&lt;&gt;""),ROWS($M$5:M311)),"")</f>
        <v/>
      </c>
    </row>
    <row r="312" spans="5:13" x14ac:dyDescent="0.3">
      <c r="E312" s="133" t="str">
        <f>IF($A312="","",SUMIFS('Program Summary'!$G$5:$G$5000,'Program Summary'!$B$5:$B$5000,$A312,'Program Summary'!$C$5:$C$5000,"Community Quarterback"))</f>
        <v/>
      </c>
      <c r="F312" s="133" t="str">
        <f>IF($A312="","",SUMIFS('Program Summary'!$H$5:$H$5000,'Program Summary'!$B$5:$B$5000,$A312,'Program Summary'!$C$5:$C$5000,"Community Quarterback"))</f>
        <v/>
      </c>
      <c r="G312" s="133" t="str">
        <f>IF($A312="","",SUMIFS('Program Summary'!$I$5:$I$5000,'Program Summary'!$B$5:$B$5000,$A312,'Program Summary'!$C$5:$C$5000,"Community Quarterback"))</f>
        <v/>
      </c>
      <c r="H312" s="133" t="str">
        <f>IF($A312="","",SUMIFS('Program Summary'!$G$5:$G$5000,'Program Summary'!$B$5:$B$5000,$A312,'Program Summary'!$C$5:$C$5000,"&lt;&gt;Community Quarterback"))</f>
        <v/>
      </c>
      <c r="I312" s="133" t="str">
        <f>IF($A312="","",SUMIFS('Program Summary'!$H$5:$H$5000,'Program Summary'!$B$5:$B$5000,$A312,'Program Summary'!$C$5:$C$5000,"&lt;&gt;Community Quarterback"))</f>
        <v/>
      </c>
      <c r="J312" s="133" t="str">
        <f>IF($A312="","",SUMIFS('Program Summary'!$I$5:$I$5000,'Program Summary'!$B$5:$B$5000,$A312,'Program Summary'!$C$5:$C$5000,"&lt;&gt;Community Quarterback"))</f>
        <v/>
      </c>
      <c r="K312" s="133" t="str">
        <f t="shared" si="4"/>
        <v/>
      </c>
      <c r="M312" s="134" t="str" cm="1">
        <f t="array" ref="M312">IFERROR(INDEX(_xlfn._xlws.FILTER($A$5:$A$500,$A$5:$A$500&lt;&gt;""),ROWS($M$5:M312)),"")</f>
        <v/>
      </c>
    </row>
    <row r="313" spans="5:13" x14ac:dyDescent="0.3">
      <c r="E313" s="133" t="str">
        <f>IF($A313="","",SUMIFS('Program Summary'!$G$5:$G$5000,'Program Summary'!$B$5:$B$5000,$A313,'Program Summary'!$C$5:$C$5000,"Community Quarterback"))</f>
        <v/>
      </c>
      <c r="F313" s="133" t="str">
        <f>IF($A313="","",SUMIFS('Program Summary'!$H$5:$H$5000,'Program Summary'!$B$5:$B$5000,$A313,'Program Summary'!$C$5:$C$5000,"Community Quarterback"))</f>
        <v/>
      </c>
      <c r="G313" s="133" t="str">
        <f>IF($A313="","",SUMIFS('Program Summary'!$I$5:$I$5000,'Program Summary'!$B$5:$B$5000,$A313,'Program Summary'!$C$5:$C$5000,"Community Quarterback"))</f>
        <v/>
      </c>
      <c r="H313" s="133" t="str">
        <f>IF($A313="","",SUMIFS('Program Summary'!$G$5:$G$5000,'Program Summary'!$B$5:$B$5000,$A313,'Program Summary'!$C$5:$C$5000,"&lt;&gt;Community Quarterback"))</f>
        <v/>
      </c>
      <c r="I313" s="133" t="str">
        <f>IF($A313="","",SUMIFS('Program Summary'!$H$5:$H$5000,'Program Summary'!$B$5:$B$5000,$A313,'Program Summary'!$C$5:$C$5000,"&lt;&gt;Community Quarterback"))</f>
        <v/>
      </c>
      <c r="J313" s="133" t="str">
        <f>IF($A313="","",SUMIFS('Program Summary'!$I$5:$I$5000,'Program Summary'!$B$5:$B$5000,$A313,'Program Summary'!$C$5:$C$5000,"&lt;&gt;Community Quarterback"))</f>
        <v/>
      </c>
      <c r="K313" s="133" t="str">
        <f t="shared" si="4"/>
        <v/>
      </c>
      <c r="M313" s="134" t="str" cm="1">
        <f t="array" ref="M313">IFERROR(INDEX(_xlfn._xlws.FILTER($A$5:$A$500,$A$5:$A$500&lt;&gt;""),ROWS($M$5:M313)),"")</f>
        <v/>
      </c>
    </row>
    <row r="314" spans="5:13" x14ac:dyDescent="0.3">
      <c r="E314" s="133" t="str">
        <f>IF($A314="","",SUMIFS('Program Summary'!$G$5:$G$5000,'Program Summary'!$B$5:$B$5000,$A314,'Program Summary'!$C$5:$C$5000,"Community Quarterback"))</f>
        <v/>
      </c>
      <c r="F314" s="133" t="str">
        <f>IF($A314="","",SUMIFS('Program Summary'!$H$5:$H$5000,'Program Summary'!$B$5:$B$5000,$A314,'Program Summary'!$C$5:$C$5000,"Community Quarterback"))</f>
        <v/>
      </c>
      <c r="G314" s="133" t="str">
        <f>IF($A314="","",SUMIFS('Program Summary'!$I$5:$I$5000,'Program Summary'!$B$5:$B$5000,$A314,'Program Summary'!$C$5:$C$5000,"Community Quarterback"))</f>
        <v/>
      </c>
      <c r="H314" s="133" t="str">
        <f>IF($A314="","",SUMIFS('Program Summary'!$G$5:$G$5000,'Program Summary'!$B$5:$B$5000,$A314,'Program Summary'!$C$5:$C$5000,"&lt;&gt;Community Quarterback"))</f>
        <v/>
      </c>
      <c r="I314" s="133" t="str">
        <f>IF($A314="","",SUMIFS('Program Summary'!$H$5:$H$5000,'Program Summary'!$B$5:$B$5000,$A314,'Program Summary'!$C$5:$C$5000,"&lt;&gt;Community Quarterback"))</f>
        <v/>
      </c>
      <c r="J314" s="133" t="str">
        <f>IF($A314="","",SUMIFS('Program Summary'!$I$5:$I$5000,'Program Summary'!$B$5:$B$5000,$A314,'Program Summary'!$C$5:$C$5000,"&lt;&gt;Community Quarterback"))</f>
        <v/>
      </c>
      <c r="K314" s="133" t="str">
        <f t="shared" si="4"/>
        <v/>
      </c>
      <c r="M314" s="134" t="str" cm="1">
        <f t="array" ref="M314">IFERROR(INDEX(_xlfn._xlws.FILTER($A$5:$A$500,$A$5:$A$500&lt;&gt;""),ROWS($M$5:M314)),"")</f>
        <v/>
      </c>
    </row>
    <row r="315" spans="5:13" x14ac:dyDescent="0.3">
      <c r="E315" s="133" t="str">
        <f>IF($A315="","",SUMIFS('Program Summary'!$G$5:$G$5000,'Program Summary'!$B$5:$B$5000,$A315,'Program Summary'!$C$5:$C$5000,"Community Quarterback"))</f>
        <v/>
      </c>
      <c r="F315" s="133" t="str">
        <f>IF($A315="","",SUMIFS('Program Summary'!$H$5:$H$5000,'Program Summary'!$B$5:$B$5000,$A315,'Program Summary'!$C$5:$C$5000,"Community Quarterback"))</f>
        <v/>
      </c>
      <c r="G315" s="133" t="str">
        <f>IF($A315="","",SUMIFS('Program Summary'!$I$5:$I$5000,'Program Summary'!$B$5:$B$5000,$A315,'Program Summary'!$C$5:$C$5000,"Community Quarterback"))</f>
        <v/>
      </c>
      <c r="H315" s="133" t="str">
        <f>IF($A315="","",SUMIFS('Program Summary'!$G$5:$G$5000,'Program Summary'!$B$5:$B$5000,$A315,'Program Summary'!$C$5:$C$5000,"&lt;&gt;Community Quarterback"))</f>
        <v/>
      </c>
      <c r="I315" s="133" t="str">
        <f>IF($A315="","",SUMIFS('Program Summary'!$H$5:$H$5000,'Program Summary'!$B$5:$B$5000,$A315,'Program Summary'!$C$5:$C$5000,"&lt;&gt;Community Quarterback"))</f>
        <v/>
      </c>
      <c r="J315" s="133" t="str">
        <f>IF($A315="","",SUMIFS('Program Summary'!$I$5:$I$5000,'Program Summary'!$B$5:$B$5000,$A315,'Program Summary'!$C$5:$C$5000,"&lt;&gt;Community Quarterback"))</f>
        <v/>
      </c>
      <c r="K315" s="133" t="str">
        <f t="shared" si="4"/>
        <v/>
      </c>
      <c r="M315" s="134" t="str" cm="1">
        <f t="array" ref="M315">IFERROR(INDEX(_xlfn._xlws.FILTER($A$5:$A$500,$A$5:$A$500&lt;&gt;""),ROWS($M$5:M315)),"")</f>
        <v/>
      </c>
    </row>
    <row r="316" spans="5:13" x14ac:dyDescent="0.3">
      <c r="E316" s="133" t="str">
        <f>IF($A316="","",SUMIFS('Program Summary'!$G$5:$G$5000,'Program Summary'!$B$5:$B$5000,$A316,'Program Summary'!$C$5:$C$5000,"Community Quarterback"))</f>
        <v/>
      </c>
      <c r="F316" s="133" t="str">
        <f>IF($A316="","",SUMIFS('Program Summary'!$H$5:$H$5000,'Program Summary'!$B$5:$B$5000,$A316,'Program Summary'!$C$5:$C$5000,"Community Quarterback"))</f>
        <v/>
      </c>
      <c r="G316" s="133" t="str">
        <f>IF($A316="","",SUMIFS('Program Summary'!$I$5:$I$5000,'Program Summary'!$B$5:$B$5000,$A316,'Program Summary'!$C$5:$C$5000,"Community Quarterback"))</f>
        <v/>
      </c>
      <c r="H316" s="133" t="str">
        <f>IF($A316="","",SUMIFS('Program Summary'!$G$5:$G$5000,'Program Summary'!$B$5:$B$5000,$A316,'Program Summary'!$C$5:$C$5000,"&lt;&gt;Community Quarterback"))</f>
        <v/>
      </c>
      <c r="I316" s="133" t="str">
        <f>IF($A316="","",SUMIFS('Program Summary'!$H$5:$H$5000,'Program Summary'!$B$5:$B$5000,$A316,'Program Summary'!$C$5:$C$5000,"&lt;&gt;Community Quarterback"))</f>
        <v/>
      </c>
      <c r="J316" s="133" t="str">
        <f>IF($A316="","",SUMIFS('Program Summary'!$I$5:$I$5000,'Program Summary'!$B$5:$B$5000,$A316,'Program Summary'!$C$5:$C$5000,"&lt;&gt;Community Quarterback"))</f>
        <v/>
      </c>
      <c r="K316" s="133" t="str">
        <f t="shared" si="4"/>
        <v/>
      </c>
      <c r="M316" s="134" t="str" cm="1">
        <f t="array" ref="M316">IFERROR(INDEX(_xlfn._xlws.FILTER($A$5:$A$500,$A$5:$A$500&lt;&gt;""),ROWS($M$5:M316)),"")</f>
        <v/>
      </c>
    </row>
    <row r="317" spans="5:13" x14ac:dyDescent="0.3">
      <c r="E317" s="133" t="str">
        <f>IF($A317="","",SUMIFS('Program Summary'!$G$5:$G$5000,'Program Summary'!$B$5:$B$5000,$A317,'Program Summary'!$C$5:$C$5000,"Community Quarterback"))</f>
        <v/>
      </c>
      <c r="F317" s="133" t="str">
        <f>IF($A317="","",SUMIFS('Program Summary'!$H$5:$H$5000,'Program Summary'!$B$5:$B$5000,$A317,'Program Summary'!$C$5:$C$5000,"Community Quarterback"))</f>
        <v/>
      </c>
      <c r="G317" s="133" t="str">
        <f>IF($A317="","",SUMIFS('Program Summary'!$I$5:$I$5000,'Program Summary'!$B$5:$B$5000,$A317,'Program Summary'!$C$5:$C$5000,"Community Quarterback"))</f>
        <v/>
      </c>
      <c r="H317" s="133" t="str">
        <f>IF($A317="","",SUMIFS('Program Summary'!$G$5:$G$5000,'Program Summary'!$B$5:$B$5000,$A317,'Program Summary'!$C$5:$C$5000,"&lt;&gt;Community Quarterback"))</f>
        <v/>
      </c>
      <c r="I317" s="133" t="str">
        <f>IF($A317="","",SUMIFS('Program Summary'!$H$5:$H$5000,'Program Summary'!$B$5:$B$5000,$A317,'Program Summary'!$C$5:$C$5000,"&lt;&gt;Community Quarterback"))</f>
        <v/>
      </c>
      <c r="J317" s="133" t="str">
        <f>IF($A317="","",SUMIFS('Program Summary'!$I$5:$I$5000,'Program Summary'!$B$5:$B$5000,$A317,'Program Summary'!$C$5:$C$5000,"&lt;&gt;Community Quarterback"))</f>
        <v/>
      </c>
      <c r="K317" s="133" t="str">
        <f t="shared" si="4"/>
        <v/>
      </c>
      <c r="M317" s="134" t="str" cm="1">
        <f t="array" ref="M317">IFERROR(INDEX(_xlfn._xlws.FILTER($A$5:$A$500,$A$5:$A$500&lt;&gt;""),ROWS($M$5:M317)),"")</f>
        <v/>
      </c>
    </row>
    <row r="318" spans="5:13" x14ac:dyDescent="0.3">
      <c r="E318" s="133" t="str">
        <f>IF($A318="","",SUMIFS('Program Summary'!$G$5:$G$5000,'Program Summary'!$B$5:$B$5000,$A318,'Program Summary'!$C$5:$C$5000,"Community Quarterback"))</f>
        <v/>
      </c>
      <c r="F318" s="133" t="str">
        <f>IF($A318="","",SUMIFS('Program Summary'!$H$5:$H$5000,'Program Summary'!$B$5:$B$5000,$A318,'Program Summary'!$C$5:$C$5000,"Community Quarterback"))</f>
        <v/>
      </c>
      <c r="G318" s="133" t="str">
        <f>IF($A318="","",SUMIFS('Program Summary'!$I$5:$I$5000,'Program Summary'!$B$5:$B$5000,$A318,'Program Summary'!$C$5:$C$5000,"Community Quarterback"))</f>
        <v/>
      </c>
      <c r="H318" s="133" t="str">
        <f>IF($A318="","",SUMIFS('Program Summary'!$G$5:$G$5000,'Program Summary'!$B$5:$B$5000,$A318,'Program Summary'!$C$5:$C$5000,"&lt;&gt;Community Quarterback"))</f>
        <v/>
      </c>
      <c r="I318" s="133" t="str">
        <f>IF($A318="","",SUMIFS('Program Summary'!$H$5:$H$5000,'Program Summary'!$B$5:$B$5000,$A318,'Program Summary'!$C$5:$C$5000,"&lt;&gt;Community Quarterback"))</f>
        <v/>
      </c>
      <c r="J318" s="133" t="str">
        <f>IF($A318="","",SUMIFS('Program Summary'!$I$5:$I$5000,'Program Summary'!$B$5:$B$5000,$A318,'Program Summary'!$C$5:$C$5000,"&lt;&gt;Community Quarterback"))</f>
        <v/>
      </c>
      <c r="K318" s="133" t="str">
        <f t="shared" si="4"/>
        <v/>
      </c>
      <c r="M318" s="134" t="str" cm="1">
        <f t="array" ref="M318">IFERROR(INDEX(_xlfn._xlws.FILTER($A$5:$A$500,$A$5:$A$500&lt;&gt;""),ROWS($M$5:M318)),"")</f>
        <v/>
      </c>
    </row>
    <row r="319" spans="5:13" x14ac:dyDescent="0.3">
      <c r="E319" s="133" t="str">
        <f>IF($A319="","",SUMIFS('Program Summary'!$G$5:$G$5000,'Program Summary'!$B$5:$B$5000,$A319,'Program Summary'!$C$5:$C$5000,"Community Quarterback"))</f>
        <v/>
      </c>
      <c r="F319" s="133" t="str">
        <f>IF($A319="","",SUMIFS('Program Summary'!$H$5:$H$5000,'Program Summary'!$B$5:$B$5000,$A319,'Program Summary'!$C$5:$C$5000,"Community Quarterback"))</f>
        <v/>
      </c>
      <c r="G319" s="133" t="str">
        <f>IF($A319="","",SUMIFS('Program Summary'!$I$5:$I$5000,'Program Summary'!$B$5:$B$5000,$A319,'Program Summary'!$C$5:$C$5000,"Community Quarterback"))</f>
        <v/>
      </c>
      <c r="H319" s="133" t="str">
        <f>IF($A319="","",SUMIFS('Program Summary'!$G$5:$G$5000,'Program Summary'!$B$5:$B$5000,$A319,'Program Summary'!$C$5:$C$5000,"&lt;&gt;Community Quarterback"))</f>
        <v/>
      </c>
      <c r="I319" s="133" t="str">
        <f>IF($A319="","",SUMIFS('Program Summary'!$H$5:$H$5000,'Program Summary'!$B$5:$B$5000,$A319,'Program Summary'!$C$5:$C$5000,"&lt;&gt;Community Quarterback"))</f>
        <v/>
      </c>
      <c r="J319" s="133" t="str">
        <f>IF($A319="","",SUMIFS('Program Summary'!$I$5:$I$5000,'Program Summary'!$B$5:$B$5000,$A319,'Program Summary'!$C$5:$C$5000,"&lt;&gt;Community Quarterback"))</f>
        <v/>
      </c>
      <c r="K319" s="133" t="str">
        <f t="shared" si="4"/>
        <v/>
      </c>
      <c r="M319" s="134" t="str" cm="1">
        <f t="array" ref="M319">IFERROR(INDEX(_xlfn._xlws.FILTER($A$5:$A$500,$A$5:$A$500&lt;&gt;""),ROWS($M$5:M319)),"")</f>
        <v/>
      </c>
    </row>
    <row r="320" spans="5:13" x14ac:dyDescent="0.3">
      <c r="E320" s="133" t="str">
        <f>IF($A320="","",SUMIFS('Program Summary'!$G$5:$G$5000,'Program Summary'!$B$5:$B$5000,$A320,'Program Summary'!$C$5:$C$5000,"Community Quarterback"))</f>
        <v/>
      </c>
      <c r="F320" s="133" t="str">
        <f>IF($A320="","",SUMIFS('Program Summary'!$H$5:$H$5000,'Program Summary'!$B$5:$B$5000,$A320,'Program Summary'!$C$5:$C$5000,"Community Quarterback"))</f>
        <v/>
      </c>
      <c r="G320" s="133" t="str">
        <f>IF($A320="","",SUMIFS('Program Summary'!$I$5:$I$5000,'Program Summary'!$B$5:$B$5000,$A320,'Program Summary'!$C$5:$C$5000,"Community Quarterback"))</f>
        <v/>
      </c>
      <c r="H320" s="133" t="str">
        <f>IF($A320="","",SUMIFS('Program Summary'!$G$5:$G$5000,'Program Summary'!$B$5:$B$5000,$A320,'Program Summary'!$C$5:$C$5000,"&lt;&gt;Community Quarterback"))</f>
        <v/>
      </c>
      <c r="I320" s="133" t="str">
        <f>IF($A320="","",SUMIFS('Program Summary'!$H$5:$H$5000,'Program Summary'!$B$5:$B$5000,$A320,'Program Summary'!$C$5:$C$5000,"&lt;&gt;Community Quarterback"))</f>
        <v/>
      </c>
      <c r="J320" s="133" t="str">
        <f>IF($A320="","",SUMIFS('Program Summary'!$I$5:$I$5000,'Program Summary'!$B$5:$B$5000,$A320,'Program Summary'!$C$5:$C$5000,"&lt;&gt;Community Quarterback"))</f>
        <v/>
      </c>
      <c r="K320" s="133" t="str">
        <f t="shared" si="4"/>
        <v/>
      </c>
      <c r="M320" s="134" t="str" cm="1">
        <f t="array" ref="M320">IFERROR(INDEX(_xlfn._xlws.FILTER($A$5:$A$500,$A$5:$A$500&lt;&gt;""),ROWS($M$5:M320)),"")</f>
        <v/>
      </c>
    </row>
    <row r="321" spans="5:13" x14ac:dyDescent="0.3">
      <c r="E321" s="133" t="str">
        <f>IF($A321="","",SUMIFS('Program Summary'!$G$5:$G$5000,'Program Summary'!$B$5:$B$5000,$A321,'Program Summary'!$C$5:$C$5000,"Community Quarterback"))</f>
        <v/>
      </c>
      <c r="F321" s="133" t="str">
        <f>IF($A321="","",SUMIFS('Program Summary'!$H$5:$H$5000,'Program Summary'!$B$5:$B$5000,$A321,'Program Summary'!$C$5:$C$5000,"Community Quarterback"))</f>
        <v/>
      </c>
      <c r="G321" s="133" t="str">
        <f>IF($A321="","",SUMIFS('Program Summary'!$I$5:$I$5000,'Program Summary'!$B$5:$B$5000,$A321,'Program Summary'!$C$5:$C$5000,"Community Quarterback"))</f>
        <v/>
      </c>
      <c r="H321" s="133" t="str">
        <f>IF($A321="","",SUMIFS('Program Summary'!$G$5:$G$5000,'Program Summary'!$B$5:$B$5000,$A321,'Program Summary'!$C$5:$C$5000,"&lt;&gt;Community Quarterback"))</f>
        <v/>
      </c>
      <c r="I321" s="133" t="str">
        <f>IF($A321="","",SUMIFS('Program Summary'!$H$5:$H$5000,'Program Summary'!$B$5:$B$5000,$A321,'Program Summary'!$C$5:$C$5000,"&lt;&gt;Community Quarterback"))</f>
        <v/>
      </c>
      <c r="J321" s="133" t="str">
        <f>IF($A321="","",SUMIFS('Program Summary'!$I$5:$I$5000,'Program Summary'!$B$5:$B$5000,$A321,'Program Summary'!$C$5:$C$5000,"&lt;&gt;Community Quarterback"))</f>
        <v/>
      </c>
      <c r="K321" s="133" t="str">
        <f t="shared" si="4"/>
        <v/>
      </c>
      <c r="M321" s="134" t="str" cm="1">
        <f t="array" ref="M321">IFERROR(INDEX(_xlfn._xlws.FILTER($A$5:$A$500,$A$5:$A$500&lt;&gt;""),ROWS($M$5:M321)),"")</f>
        <v/>
      </c>
    </row>
    <row r="322" spans="5:13" x14ac:dyDescent="0.3">
      <c r="E322" s="133" t="str">
        <f>IF($A322="","",SUMIFS('Program Summary'!$G$5:$G$5000,'Program Summary'!$B$5:$B$5000,$A322,'Program Summary'!$C$5:$C$5000,"Community Quarterback"))</f>
        <v/>
      </c>
      <c r="F322" s="133" t="str">
        <f>IF($A322="","",SUMIFS('Program Summary'!$H$5:$H$5000,'Program Summary'!$B$5:$B$5000,$A322,'Program Summary'!$C$5:$C$5000,"Community Quarterback"))</f>
        <v/>
      </c>
      <c r="G322" s="133" t="str">
        <f>IF($A322="","",SUMIFS('Program Summary'!$I$5:$I$5000,'Program Summary'!$B$5:$B$5000,$A322,'Program Summary'!$C$5:$C$5000,"Community Quarterback"))</f>
        <v/>
      </c>
      <c r="H322" s="133" t="str">
        <f>IF($A322="","",SUMIFS('Program Summary'!$G$5:$G$5000,'Program Summary'!$B$5:$B$5000,$A322,'Program Summary'!$C$5:$C$5000,"&lt;&gt;Community Quarterback"))</f>
        <v/>
      </c>
      <c r="I322" s="133" t="str">
        <f>IF($A322="","",SUMIFS('Program Summary'!$H$5:$H$5000,'Program Summary'!$B$5:$B$5000,$A322,'Program Summary'!$C$5:$C$5000,"&lt;&gt;Community Quarterback"))</f>
        <v/>
      </c>
      <c r="J322" s="133" t="str">
        <f>IF($A322="","",SUMIFS('Program Summary'!$I$5:$I$5000,'Program Summary'!$B$5:$B$5000,$A322,'Program Summary'!$C$5:$C$5000,"&lt;&gt;Community Quarterback"))</f>
        <v/>
      </c>
      <c r="K322" s="133" t="str">
        <f t="shared" si="4"/>
        <v/>
      </c>
      <c r="M322" s="134" t="str" cm="1">
        <f t="array" ref="M322">IFERROR(INDEX(_xlfn._xlws.FILTER($A$5:$A$500,$A$5:$A$500&lt;&gt;""),ROWS($M$5:M322)),"")</f>
        <v/>
      </c>
    </row>
    <row r="323" spans="5:13" x14ac:dyDescent="0.3">
      <c r="E323" s="133" t="str">
        <f>IF($A323="","",SUMIFS('Program Summary'!$G$5:$G$5000,'Program Summary'!$B$5:$B$5000,$A323,'Program Summary'!$C$5:$C$5000,"Community Quarterback"))</f>
        <v/>
      </c>
      <c r="F323" s="133" t="str">
        <f>IF($A323="","",SUMIFS('Program Summary'!$H$5:$H$5000,'Program Summary'!$B$5:$B$5000,$A323,'Program Summary'!$C$5:$C$5000,"Community Quarterback"))</f>
        <v/>
      </c>
      <c r="G323" s="133" t="str">
        <f>IF($A323="","",SUMIFS('Program Summary'!$I$5:$I$5000,'Program Summary'!$B$5:$B$5000,$A323,'Program Summary'!$C$5:$C$5000,"Community Quarterback"))</f>
        <v/>
      </c>
      <c r="H323" s="133" t="str">
        <f>IF($A323="","",SUMIFS('Program Summary'!$G$5:$G$5000,'Program Summary'!$B$5:$B$5000,$A323,'Program Summary'!$C$5:$C$5000,"&lt;&gt;Community Quarterback"))</f>
        <v/>
      </c>
      <c r="I323" s="133" t="str">
        <f>IF($A323="","",SUMIFS('Program Summary'!$H$5:$H$5000,'Program Summary'!$B$5:$B$5000,$A323,'Program Summary'!$C$5:$C$5000,"&lt;&gt;Community Quarterback"))</f>
        <v/>
      </c>
      <c r="J323" s="133" t="str">
        <f>IF($A323="","",SUMIFS('Program Summary'!$I$5:$I$5000,'Program Summary'!$B$5:$B$5000,$A323,'Program Summary'!$C$5:$C$5000,"&lt;&gt;Community Quarterback"))</f>
        <v/>
      </c>
      <c r="K323" s="133" t="str">
        <f t="shared" si="4"/>
        <v/>
      </c>
      <c r="M323" s="134" t="str" cm="1">
        <f t="array" ref="M323">IFERROR(INDEX(_xlfn._xlws.FILTER($A$5:$A$500,$A$5:$A$500&lt;&gt;""),ROWS($M$5:M323)),"")</f>
        <v/>
      </c>
    </row>
    <row r="324" spans="5:13" x14ac:dyDescent="0.3">
      <c r="E324" s="133" t="str">
        <f>IF($A324="","",SUMIFS('Program Summary'!$G$5:$G$5000,'Program Summary'!$B$5:$B$5000,$A324,'Program Summary'!$C$5:$C$5000,"Community Quarterback"))</f>
        <v/>
      </c>
      <c r="F324" s="133" t="str">
        <f>IF($A324="","",SUMIFS('Program Summary'!$H$5:$H$5000,'Program Summary'!$B$5:$B$5000,$A324,'Program Summary'!$C$5:$C$5000,"Community Quarterback"))</f>
        <v/>
      </c>
      <c r="G324" s="133" t="str">
        <f>IF($A324="","",SUMIFS('Program Summary'!$I$5:$I$5000,'Program Summary'!$B$5:$B$5000,$A324,'Program Summary'!$C$5:$C$5000,"Community Quarterback"))</f>
        <v/>
      </c>
      <c r="H324" s="133" t="str">
        <f>IF($A324="","",SUMIFS('Program Summary'!$G$5:$G$5000,'Program Summary'!$B$5:$B$5000,$A324,'Program Summary'!$C$5:$C$5000,"&lt;&gt;Community Quarterback"))</f>
        <v/>
      </c>
      <c r="I324" s="133" t="str">
        <f>IF($A324="","",SUMIFS('Program Summary'!$H$5:$H$5000,'Program Summary'!$B$5:$B$5000,$A324,'Program Summary'!$C$5:$C$5000,"&lt;&gt;Community Quarterback"))</f>
        <v/>
      </c>
      <c r="J324" s="133" t="str">
        <f>IF($A324="","",SUMIFS('Program Summary'!$I$5:$I$5000,'Program Summary'!$B$5:$B$5000,$A324,'Program Summary'!$C$5:$C$5000,"&lt;&gt;Community Quarterback"))</f>
        <v/>
      </c>
      <c r="K324" s="133" t="str">
        <f t="shared" si="4"/>
        <v/>
      </c>
      <c r="M324" s="134" t="str" cm="1">
        <f t="array" ref="M324">IFERROR(INDEX(_xlfn._xlws.FILTER($A$5:$A$500,$A$5:$A$500&lt;&gt;""),ROWS($M$5:M324)),"")</f>
        <v/>
      </c>
    </row>
    <row r="325" spans="5:13" x14ac:dyDescent="0.3">
      <c r="E325" s="133" t="str">
        <f>IF($A325="","",SUMIFS('Program Summary'!$G$5:$G$5000,'Program Summary'!$B$5:$B$5000,$A325,'Program Summary'!$C$5:$C$5000,"Community Quarterback"))</f>
        <v/>
      </c>
      <c r="F325" s="133" t="str">
        <f>IF($A325="","",SUMIFS('Program Summary'!$H$5:$H$5000,'Program Summary'!$B$5:$B$5000,$A325,'Program Summary'!$C$5:$C$5000,"Community Quarterback"))</f>
        <v/>
      </c>
      <c r="G325" s="133" t="str">
        <f>IF($A325="","",SUMIFS('Program Summary'!$I$5:$I$5000,'Program Summary'!$B$5:$B$5000,$A325,'Program Summary'!$C$5:$C$5000,"Community Quarterback"))</f>
        <v/>
      </c>
      <c r="H325" s="133" t="str">
        <f>IF($A325="","",SUMIFS('Program Summary'!$G$5:$G$5000,'Program Summary'!$B$5:$B$5000,$A325,'Program Summary'!$C$5:$C$5000,"&lt;&gt;Community Quarterback"))</f>
        <v/>
      </c>
      <c r="I325" s="133" t="str">
        <f>IF($A325="","",SUMIFS('Program Summary'!$H$5:$H$5000,'Program Summary'!$B$5:$B$5000,$A325,'Program Summary'!$C$5:$C$5000,"&lt;&gt;Community Quarterback"))</f>
        <v/>
      </c>
      <c r="J325" s="133" t="str">
        <f>IF($A325="","",SUMIFS('Program Summary'!$I$5:$I$5000,'Program Summary'!$B$5:$B$5000,$A325,'Program Summary'!$C$5:$C$5000,"&lt;&gt;Community Quarterback"))</f>
        <v/>
      </c>
      <c r="K325" s="133" t="str">
        <f t="shared" si="4"/>
        <v/>
      </c>
      <c r="M325" s="134" t="str" cm="1">
        <f t="array" ref="M325">IFERROR(INDEX(_xlfn._xlws.FILTER($A$5:$A$500,$A$5:$A$500&lt;&gt;""),ROWS($M$5:M325)),"")</f>
        <v/>
      </c>
    </row>
    <row r="326" spans="5:13" x14ac:dyDescent="0.3">
      <c r="E326" s="133" t="str">
        <f>IF($A326="","",SUMIFS('Program Summary'!$G$5:$G$5000,'Program Summary'!$B$5:$B$5000,$A326,'Program Summary'!$C$5:$C$5000,"Community Quarterback"))</f>
        <v/>
      </c>
      <c r="F326" s="133" t="str">
        <f>IF($A326="","",SUMIFS('Program Summary'!$H$5:$H$5000,'Program Summary'!$B$5:$B$5000,$A326,'Program Summary'!$C$5:$C$5000,"Community Quarterback"))</f>
        <v/>
      </c>
      <c r="G326" s="133" t="str">
        <f>IF($A326="","",SUMIFS('Program Summary'!$I$5:$I$5000,'Program Summary'!$B$5:$B$5000,$A326,'Program Summary'!$C$5:$C$5000,"Community Quarterback"))</f>
        <v/>
      </c>
      <c r="H326" s="133" t="str">
        <f>IF($A326="","",SUMIFS('Program Summary'!$G$5:$G$5000,'Program Summary'!$B$5:$B$5000,$A326,'Program Summary'!$C$5:$C$5000,"&lt;&gt;Community Quarterback"))</f>
        <v/>
      </c>
      <c r="I326" s="133" t="str">
        <f>IF($A326="","",SUMIFS('Program Summary'!$H$5:$H$5000,'Program Summary'!$B$5:$B$5000,$A326,'Program Summary'!$C$5:$C$5000,"&lt;&gt;Community Quarterback"))</f>
        <v/>
      </c>
      <c r="J326" s="133" t="str">
        <f>IF($A326="","",SUMIFS('Program Summary'!$I$5:$I$5000,'Program Summary'!$B$5:$B$5000,$A326,'Program Summary'!$C$5:$C$5000,"&lt;&gt;Community Quarterback"))</f>
        <v/>
      </c>
      <c r="K326" s="133" t="str">
        <f t="shared" ref="K326:K389" si="5">IF($A326="","",SUM(E326:J326))</f>
        <v/>
      </c>
      <c r="M326" s="134" t="str" cm="1">
        <f t="array" ref="M326">IFERROR(INDEX(_xlfn._xlws.FILTER($A$5:$A$500,$A$5:$A$500&lt;&gt;""),ROWS($M$5:M326)),"")</f>
        <v/>
      </c>
    </row>
    <row r="327" spans="5:13" x14ac:dyDescent="0.3">
      <c r="E327" s="133" t="str">
        <f>IF($A327="","",SUMIFS('Program Summary'!$G$5:$G$5000,'Program Summary'!$B$5:$B$5000,$A327,'Program Summary'!$C$5:$C$5000,"Community Quarterback"))</f>
        <v/>
      </c>
      <c r="F327" s="133" t="str">
        <f>IF($A327="","",SUMIFS('Program Summary'!$H$5:$H$5000,'Program Summary'!$B$5:$B$5000,$A327,'Program Summary'!$C$5:$C$5000,"Community Quarterback"))</f>
        <v/>
      </c>
      <c r="G327" s="133" t="str">
        <f>IF($A327="","",SUMIFS('Program Summary'!$I$5:$I$5000,'Program Summary'!$B$5:$B$5000,$A327,'Program Summary'!$C$5:$C$5000,"Community Quarterback"))</f>
        <v/>
      </c>
      <c r="H327" s="133" t="str">
        <f>IF($A327="","",SUMIFS('Program Summary'!$G$5:$G$5000,'Program Summary'!$B$5:$B$5000,$A327,'Program Summary'!$C$5:$C$5000,"&lt;&gt;Community Quarterback"))</f>
        <v/>
      </c>
      <c r="I327" s="133" t="str">
        <f>IF($A327="","",SUMIFS('Program Summary'!$H$5:$H$5000,'Program Summary'!$B$5:$B$5000,$A327,'Program Summary'!$C$5:$C$5000,"&lt;&gt;Community Quarterback"))</f>
        <v/>
      </c>
      <c r="J327" s="133" t="str">
        <f>IF($A327="","",SUMIFS('Program Summary'!$I$5:$I$5000,'Program Summary'!$B$5:$B$5000,$A327,'Program Summary'!$C$5:$C$5000,"&lt;&gt;Community Quarterback"))</f>
        <v/>
      </c>
      <c r="K327" s="133" t="str">
        <f t="shared" si="5"/>
        <v/>
      </c>
      <c r="M327" s="134" t="str" cm="1">
        <f t="array" ref="M327">IFERROR(INDEX(_xlfn._xlws.FILTER($A$5:$A$500,$A$5:$A$500&lt;&gt;""),ROWS($M$5:M327)),"")</f>
        <v/>
      </c>
    </row>
    <row r="328" spans="5:13" x14ac:dyDescent="0.3">
      <c r="E328" s="133" t="str">
        <f>IF($A328="","",SUMIFS('Program Summary'!$G$5:$G$5000,'Program Summary'!$B$5:$B$5000,$A328,'Program Summary'!$C$5:$C$5000,"Community Quarterback"))</f>
        <v/>
      </c>
      <c r="F328" s="133" t="str">
        <f>IF($A328="","",SUMIFS('Program Summary'!$H$5:$H$5000,'Program Summary'!$B$5:$B$5000,$A328,'Program Summary'!$C$5:$C$5000,"Community Quarterback"))</f>
        <v/>
      </c>
      <c r="G328" s="133" t="str">
        <f>IF($A328="","",SUMIFS('Program Summary'!$I$5:$I$5000,'Program Summary'!$B$5:$B$5000,$A328,'Program Summary'!$C$5:$C$5000,"Community Quarterback"))</f>
        <v/>
      </c>
      <c r="H328" s="133" t="str">
        <f>IF($A328="","",SUMIFS('Program Summary'!$G$5:$G$5000,'Program Summary'!$B$5:$B$5000,$A328,'Program Summary'!$C$5:$C$5000,"&lt;&gt;Community Quarterback"))</f>
        <v/>
      </c>
      <c r="I328" s="133" t="str">
        <f>IF($A328="","",SUMIFS('Program Summary'!$H$5:$H$5000,'Program Summary'!$B$5:$B$5000,$A328,'Program Summary'!$C$5:$C$5000,"&lt;&gt;Community Quarterback"))</f>
        <v/>
      </c>
      <c r="J328" s="133" t="str">
        <f>IF($A328="","",SUMIFS('Program Summary'!$I$5:$I$5000,'Program Summary'!$B$5:$B$5000,$A328,'Program Summary'!$C$5:$C$5000,"&lt;&gt;Community Quarterback"))</f>
        <v/>
      </c>
      <c r="K328" s="133" t="str">
        <f t="shared" si="5"/>
        <v/>
      </c>
      <c r="M328" s="134" t="str" cm="1">
        <f t="array" ref="M328">IFERROR(INDEX(_xlfn._xlws.FILTER($A$5:$A$500,$A$5:$A$500&lt;&gt;""),ROWS($M$5:M328)),"")</f>
        <v/>
      </c>
    </row>
    <row r="329" spans="5:13" x14ac:dyDescent="0.3">
      <c r="E329" s="133" t="str">
        <f>IF($A329="","",SUMIFS('Program Summary'!$G$5:$G$5000,'Program Summary'!$B$5:$B$5000,$A329,'Program Summary'!$C$5:$C$5000,"Community Quarterback"))</f>
        <v/>
      </c>
      <c r="F329" s="133" t="str">
        <f>IF($A329="","",SUMIFS('Program Summary'!$H$5:$H$5000,'Program Summary'!$B$5:$B$5000,$A329,'Program Summary'!$C$5:$C$5000,"Community Quarterback"))</f>
        <v/>
      </c>
      <c r="G329" s="133" t="str">
        <f>IF($A329="","",SUMIFS('Program Summary'!$I$5:$I$5000,'Program Summary'!$B$5:$B$5000,$A329,'Program Summary'!$C$5:$C$5000,"Community Quarterback"))</f>
        <v/>
      </c>
      <c r="H329" s="133" t="str">
        <f>IF($A329="","",SUMIFS('Program Summary'!$G$5:$G$5000,'Program Summary'!$B$5:$B$5000,$A329,'Program Summary'!$C$5:$C$5000,"&lt;&gt;Community Quarterback"))</f>
        <v/>
      </c>
      <c r="I329" s="133" t="str">
        <f>IF($A329="","",SUMIFS('Program Summary'!$H$5:$H$5000,'Program Summary'!$B$5:$B$5000,$A329,'Program Summary'!$C$5:$C$5000,"&lt;&gt;Community Quarterback"))</f>
        <v/>
      </c>
      <c r="J329" s="133" t="str">
        <f>IF($A329="","",SUMIFS('Program Summary'!$I$5:$I$5000,'Program Summary'!$B$5:$B$5000,$A329,'Program Summary'!$C$5:$C$5000,"&lt;&gt;Community Quarterback"))</f>
        <v/>
      </c>
      <c r="K329" s="133" t="str">
        <f t="shared" si="5"/>
        <v/>
      </c>
      <c r="M329" s="134" t="str" cm="1">
        <f t="array" ref="M329">IFERROR(INDEX(_xlfn._xlws.FILTER($A$5:$A$500,$A$5:$A$500&lt;&gt;""),ROWS($M$5:M329)),"")</f>
        <v/>
      </c>
    </row>
    <row r="330" spans="5:13" x14ac:dyDescent="0.3">
      <c r="E330" s="133" t="str">
        <f>IF($A330="","",SUMIFS('Program Summary'!$G$5:$G$5000,'Program Summary'!$B$5:$B$5000,$A330,'Program Summary'!$C$5:$C$5000,"Community Quarterback"))</f>
        <v/>
      </c>
      <c r="F330" s="133" t="str">
        <f>IF($A330="","",SUMIFS('Program Summary'!$H$5:$H$5000,'Program Summary'!$B$5:$B$5000,$A330,'Program Summary'!$C$5:$C$5000,"Community Quarterback"))</f>
        <v/>
      </c>
      <c r="G330" s="133" t="str">
        <f>IF($A330="","",SUMIFS('Program Summary'!$I$5:$I$5000,'Program Summary'!$B$5:$B$5000,$A330,'Program Summary'!$C$5:$C$5000,"Community Quarterback"))</f>
        <v/>
      </c>
      <c r="H330" s="133" t="str">
        <f>IF($A330="","",SUMIFS('Program Summary'!$G$5:$G$5000,'Program Summary'!$B$5:$B$5000,$A330,'Program Summary'!$C$5:$C$5000,"&lt;&gt;Community Quarterback"))</f>
        <v/>
      </c>
      <c r="I330" s="133" t="str">
        <f>IF($A330="","",SUMIFS('Program Summary'!$H$5:$H$5000,'Program Summary'!$B$5:$B$5000,$A330,'Program Summary'!$C$5:$C$5000,"&lt;&gt;Community Quarterback"))</f>
        <v/>
      </c>
      <c r="J330" s="133" t="str">
        <f>IF($A330="","",SUMIFS('Program Summary'!$I$5:$I$5000,'Program Summary'!$B$5:$B$5000,$A330,'Program Summary'!$C$5:$C$5000,"&lt;&gt;Community Quarterback"))</f>
        <v/>
      </c>
      <c r="K330" s="133" t="str">
        <f t="shared" si="5"/>
        <v/>
      </c>
      <c r="M330" s="134" t="str" cm="1">
        <f t="array" ref="M330">IFERROR(INDEX(_xlfn._xlws.FILTER($A$5:$A$500,$A$5:$A$500&lt;&gt;""),ROWS($M$5:M330)),"")</f>
        <v/>
      </c>
    </row>
    <row r="331" spans="5:13" x14ac:dyDescent="0.3">
      <c r="E331" s="133" t="str">
        <f>IF($A331="","",SUMIFS('Program Summary'!$G$5:$G$5000,'Program Summary'!$B$5:$B$5000,$A331,'Program Summary'!$C$5:$C$5000,"Community Quarterback"))</f>
        <v/>
      </c>
      <c r="F331" s="133" t="str">
        <f>IF($A331="","",SUMIFS('Program Summary'!$H$5:$H$5000,'Program Summary'!$B$5:$B$5000,$A331,'Program Summary'!$C$5:$C$5000,"Community Quarterback"))</f>
        <v/>
      </c>
      <c r="G331" s="133" t="str">
        <f>IF($A331="","",SUMIFS('Program Summary'!$I$5:$I$5000,'Program Summary'!$B$5:$B$5000,$A331,'Program Summary'!$C$5:$C$5000,"Community Quarterback"))</f>
        <v/>
      </c>
      <c r="H331" s="133" t="str">
        <f>IF($A331="","",SUMIFS('Program Summary'!$G$5:$G$5000,'Program Summary'!$B$5:$B$5000,$A331,'Program Summary'!$C$5:$C$5000,"&lt;&gt;Community Quarterback"))</f>
        <v/>
      </c>
      <c r="I331" s="133" t="str">
        <f>IF($A331="","",SUMIFS('Program Summary'!$H$5:$H$5000,'Program Summary'!$B$5:$B$5000,$A331,'Program Summary'!$C$5:$C$5000,"&lt;&gt;Community Quarterback"))</f>
        <v/>
      </c>
      <c r="J331" s="133" t="str">
        <f>IF($A331="","",SUMIFS('Program Summary'!$I$5:$I$5000,'Program Summary'!$B$5:$B$5000,$A331,'Program Summary'!$C$5:$C$5000,"&lt;&gt;Community Quarterback"))</f>
        <v/>
      </c>
      <c r="K331" s="133" t="str">
        <f t="shared" si="5"/>
        <v/>
      </c>
      <c r="M331" s="134" t="str" cm="1">
        <f t="array" ref="M331">IFERROR(INDEX(_xlfn._xlws.FILTER($A$5:$A$500,$A$5:$A$500&lt;&gt;""),ROWS($M$5:M331)),"")</f>
        <v/>
      </c>
    </row>
    <row r="332" spans="5:13" x14ac:dyDescent="0.3">
      <c r="E332" s="133" t="str">
        <f>IF($A332="","",SUMIFS('Program Summary'!$G$5:$G$5000,'Program Summary'!$B$5:$B$5000,$A332,'Program Summary'!$C$5:$C$5000,"Community Quarterback"))</f>
        <v/>
      </c>
      <c r="F332" s="133" t="str">
        <f>IF($A332="","",SUMIFS('Program Summary'!$H$5:$H$5000,'Program Summary'!$B$5:$B$5000,$A332,'Program Summary'!$C$5:$C$5000,"Community Quarterback"))</f>
        <v/>
      </c>
      <c r="G332" s="133" t="str">
        <f>IF($A332="","",SUMIFS('Program Summary'!$I$5:$I$5000,'Program Summary'!$B$5:$B$5000,$A332,'Program Summary'!$C$5:$C$5000,"Community Quarterback"))</f>
        <v/>
      </c>
      <c r="H332" s="133" t="str">
        <f>IF($A332="","",SUMIFS('Program Summary'!$G$5:$G$5000,'Program Summary'!$B$5:$B$5000,$A332,'Program Summary'!$C$5:$C$5000,"&lt;&gt;Community Quarterback"))</f>
        <v/>
      </c>
      <c r="I332" s="133" t="str">
        <f>IF($A332="","",SUMIFS('Program Summary'!$H$5:$H$5000,'Program Summary'!$B$5:$B$5000,$A332,'Program Summary'!$C$5:$C$5000,"&lt;&gt;Community Quarterback"))</f>
        <v/>
      </c>
      <c r="J332" s="133" t="str">
        <f>IF($A332="","",SUMIFS('Program Summary'!$I$5:$I$5000,'Program Summary'!$B$5:$B$5000,$A332,'Program Summary'!$C$5:$C$5000,"&lt;&gt;Community Quarterback"))</f>
        <v/>
      </c>
      <c r="K332" s="133" t="str">
        <f t="shared" si="5"/>
        <v/>
      </c>
      <c r="M332" s="134" t="str" cm="1">
        <f t="array" ref="M332">IFERROR(INDEX(_xlfn._xlws.FILTER($A$5:$A$500,$A$5:$A$500&lt;&gt;""),ROWS($M$5:M332)),"")</f>
        <v/>
      </c>
    </row>
    <row r="333" spans="5:13" x14ac:dyDescent="0.3">
      <c r="E333" s="133" t="str">
        <f>IF($A333="","",SUMIFS('Program Summary'!$G$5:$G$5000,'Program Summary'!$B$5:$B$5000,$A333,'Program Summary'!$C$5:$C$5000,"Community Quarterback"))</f>
        <v/>
      </c>
      <c r="F333" s="133" t="str">
        <f>IF($A333="","",SUMIFS('Program Summary'!$H$5:$H$5000,'Program Summary'!$B$5:$B$5000,$A333,'Program Summary'!$C$5:$C$5000,"Community Quarterback"))</f>
        <v/>
      </c>
      <c r="G333" s="133" t="str">
        <f>IF($A333="","",SUMIFS('Program Summary'!$I$5:$I$5000,'Program Summary'!$B$5:$B$5000,$A333,'Program Summary'!$C$5:$C$5000,"Community Quarterback"))</f>
        <v/>
      </c>
      <c r="H333" s="133" t="str">
        <f>IF($A333="","",SUMIFS('Program Summary'!$G$5:$G$5000,'Program Summary'!$B$5:$B$5000,$A333,'Program Summary'!$C$5:$C$5000,"&lt;&gt;Community Quarterback"))</f>
        <v/>
      </c>
      <c r="I333" s="133" t="str">
        <f>IF($A333="","",SUMIFS('Program Summary'!$H$5:$H$5000,'Program Summary'!$B$5:$B$5000,$A333,'Program Summary'!$C$5:$C$5000,"&lt;&gt;Community Quarterback"))</f>
        <v/>
      </c>
      <c r="J333" s="133" t="str">
        <f>IF($A333="","",SUMIFS('Program Summary'!$I$5:$I$5000,'Program Summary'!$B$5:$B$5000,$A333,'Program Summary'!$C$5:$C$5000,"&lt;&gt;Community Quarterback"))</f>
        <v/>
      </c>
      <c r="K333" s="133" t="str">
        <f t="shared" si="5"/>
        <v/>
      </c>
      <c r="M333" s="134" t="str" cm="1">
        <f t="array" ref="M333">IFERROR(INDEX(_xlfn._xlws.FILTER($A$5:$A$500,$A$5:$A$500&lt;&gt;""),ROWS($M$5:M333)),"")</f>
        <v/>
      </c>
    </row>
    <row r="334" spans="5:13" x14ac:dyDescent="0.3">
      <c r="E334" s="133" t="str">
        <f>IF($A334="","",SUMIFS('Program Summary'!$G$5:$G$5000,'Program Summary'!$B$5:$B$5000,$A334,'Program Summary'!$C$5:$C$5000,"Community Quarterback"))</f>
        <v/>
      </c>
      <c r="F334" s="133" t="str">
        <f>IF($A334="","",SUMIFS('Program Summary'!$H$5:$H$5000,'Program Summary'!$B$5:$B$5000,$A334,'Program Summary'!$C$5:$C$5000,"Community Quarterback"))</f>
        <v/>
      </c>
      <c r="G334" s="133" t="str">
        <f>IF($A334="","",SUMIFS('Program Summary'!$I$5:$I$5000,'Program Summary'!$B$5:$B$5000,$A334,'Program Summary'!$C$5:$C$5000,"Community Quarterback"))</f>
        <v/>
      </c>
      <c r="H334" s="133" t="str">
        <f>IF($A334="","",SUMIFS('Program Summary'!$G$5:$G$5000,'Program Summary'!$B$5:$B$5000,$A334,'Program Summary'!$C$5:$C$5000,"&lt;&gt;Community Quarterback"))</f>
        <v/>
      </c>
      <c r="I334" s="133" t="str">
        <f>IF($A334="","",SUMIFS('Program Summary'!$H$5:$H$5000,'Program Summary'!$B$5:$B$5000,$A334,'Program Summary'!$C$5:$C$5000,"&lt;&gt;Community Quarterback"))</f>
        <v/>
      </c>
      <c r="J334" s="133" t="str">
        <f>IF($A334="","",SUMIFS('Program Summary'!$I$5:$I$5000,'Program Summary'!$B$5:$B$5000,$A334,'Program Summary'!$C$5:$C$5000,"&lt;&gt;Community Quarterback"))</f>
        <v/>
      </c>
      <c r="K334" s="133" t="str">
        <f t="shared" si="5"/>
        <v/>
      </c>
      <c r="M334" s="134" t="str" cm="1">
        <f t="array" ref="M334">IFERROR(INDEX(_xlfn._xlws.FILTER($A$5:$A$500,$A$5:$A$500&lt;&gt;""),ROWS($M$5:M334)),"")</f>
        <v/>
      </c>
    </row>
    <row r="335" spans="5:13" x14ac:dyDescent="0.3">
      <c r="E335" s="133" t="str">
        <f>IF($A335="","",SUMIFS('Program Summary'!$G$5:$G$5000,'Program Summary'!$B$5:$B$5000,$A335,'Program Summary'!$C$5:$C$5000,"Community Quarterback"))</f>
        <v/>
      </c>
      <c r="F335" s="133" t="str">
        <f>IF($A335="","",SUMIFS('Program Summary'!$H$5:$H$5000,'Program Summary'!$B$5:$B$5000,$A335,'Program Summary'!$C$5:$C$5000,"Community Quarterback"))</f>
        <v/>
      </c>
      <c r="G335" s="133" t="str">
        <f>IF($A335="","",SUMIFS('Program Summary'!$I$5:$I$5000,'Program Summary'!$B$5:$B$5000,$A335,'Program Summary'!$C$5:$C$5000,"Community Quarterback"))</f>
        <v/>
      </c>
      <c r="H335" s="133" t="str">
        <f>IF($A335="","",SUMIFS('Program Summary'!$G$5:$G$5000,'Program Summary'!$B$5:$B$5000,$A335,'Program Summary'!$C$5:$C$5000,"&lt;&gt;Community Quarterback"))</f>
        <v/>
      </c>
      <c r="I335" s="133" t="str">
        <f>IF($A335="","",SUMIFS('Program Summary'!$H$5:$H$5000,'Program Summary'!$B$5:$B$5000,$A335,'Program Summary'!$C$5:$C$5000,"&lt;&gt;Community Quarterback"))</f>
        <v/>
      </c>
      <c r="J335" s="133" t="str">
        <f>IF($A335="","",SUMIFS('Program Summary'!$I$5:$I$5000,'Program Summary'!$B$5:$B$5000,$A335,'Program Summary'!$C$5:$C$5000,"&lt;&gt;Community Quarterback"))</f>
        <v/>
      </c>
      <c r="K335" s="133" t="str">
        <f t="shared" si="5"/>
        <v/>
      </c>
      <c r="M335" s="134" t="str" cm="1">
        <f t="array" ref="M335">IFERROR(INDEX(_xlfn._xlws.FILTER($A$5:$A$500,$A$5:$A$500&lt;&gt;""),ROWS($M$5:M335)),"")</f>
        <v/>
      </c>
    </row>
    <row r="336" spans="5:13" x14ac:dyDescent="0.3">
      <c r="E336" s="133" t="str">
        <f>IF($A336="","",SUMIFS('Program Summary'!$G$5:$G$5000,'Program Summary'!$B$5:$B$5000,$A336,'Program Summary'!$C$5:$C$5000,"Community Quarterback"))</f>
        <v/>
      </c>
      <c r="F336" s="133" t="str">
        <f>IF($A336="","",SUMIFS('Program Summary'!$H$5:$H$5000,'Program Summary'!$B$5:$B$5000,$A336,'Program Summary'!$C$5:$C$5000,"Community Quarterback"))</f>
        <v/>
      </c>
      <c r="G336" s="133" t="str">
        <f>IF($A336="","",SUMIFS('Program Summary'!$I$5:$I$5000,'Program Summary'!$B$5:$B$5000,$A336,'Program Summary'!$C$5:$C$5000,"Community Quarterback"))</f>
        <v/>
      </c>
      <c r="H336" s="133" t="str">
        <f>IF($A336="","",SUMIFS('Program Summary'!$G$5:$G$5000,'Program Summary'!$B$5:$B$5000,$A336,'Program Summary'!$C$5:$C$5000,"&lt;&gt;Community Quarterback"))</f>
        <v/>
      </c>
      <c r="I336" s="133" t="str">
        <f>IF($A336="","",SUMIFS('Program Summary'!$H$5:$H$5000,'Program Summary'!$B$5:$B$5000,$A336,'Program Summary'!$C$5:$C$5000,"&lt;&gt;Community Quarterback"))</f>
        <v/>
      </c>
      <c r="J336" s="133" t="str">
        <f>IF($A336="","",SUMIFS('Program Summary'!$I$5:$I$5000,'Program Summary'!$B$5:$B$5000,$A336,'Program Summary'!$C$5:$C$5000,"&lt;&gt;Community Quarterback"))</f>
        <v/>
      </c>
      <c r="K336" s="133" t="str">
        <f t="shared" si="5"/>
        <v/>
      </c>
      <c r="M336" s="134" t="str" cm="1">
        <f t="array" ref="M336">IFERROR(INDEX(_xlfn._xlws.FILTER($A$5:$A$500,$A$5:$A$500&lt;&gt;""),ROWS($M$5:M336)),"")</f>
        <v/>
      </c>
    </row>
    <row r="337" spans="5:13" x14ac:dyDescent="0.3">
      <c r="E337" s="133" t="str">
        <f>IF($A337="","",SUMIFS('Program Summary'!$G$5:$G$5000,'Program Summary'!$B$5:$B$5000,$A337,'Program Summary'!$C$5:$C$5000,"Community Quarterback"))</f>
        <v/>
      </c>
      <c r="F337" s="133" t="str">
        <f>IF($A337="","",SUMIFS('Program Summary'!$H$5:$H$5000,'Program Summary'!$B$5:$B$5000,$A337,'Program Summary'!$C$5:$C$5000,"Community Quarterback"))</f>
        <v/>
      </c>
      <c r="G337" s="133" t="str">
        <f>IF($A337="","",SUMIFS('Program Summary'!$I$5:$I$5000,'Program Summary'!$B$5:$B$5000,$A337,'Program Summary'!$C$5:$C$5000,"Community Quarterback"))</f>
        <v/>
      </c>
      <c r="H337" s="133" t="str">
        <f>IF($A337="","",SUMIFS('Program Summary'!$G$5:$G$5000,'Program Summary'!$B$5:$B$5000,$A337,'Program Summary'!$C$5:$C$5000,"&lt;&gt;Community Quarterback"))</f>
        <v/>
      </c>
      <c r="I337" s="133" t="str">
        <f>IF($A337="","",SUMIFS('Program Summary'!$H$5:$H$5000,'Program Summary'!$B$5:$B$5000,$A337,'Program Summary'!$C$5:$C$5000,"&lt;&gt;Community Quarterback"))</f>
        <v/>
      </c>
      <c r="J337" s="133" t="str">
        <f>IF($A337="","",SUMIFS('Program Summary'!$I$5:$I$5000,'Program Summary'!$B$5:$B$5000,$A337,'Program Summary'!$C$5:$C$5000,"&lt;&gt;Community Quarterback"))</f>
        <v/>
      </c>
      <c r="K337" s="133" t="str">
        <f t="shared" si="5"/>
        <v/>
      </c>
      <c r="M337" s="134" t="str" cm="1">
        <f t="array" ref="M337">IFERROR(INDEX(_xlfn._xlws.FILTER($A$5:$A$500,$A$5:$A$500&lt;&gt;""),ROWS($M$5:M337)),"")</f>
        <v/>
      </c>
    </row>
    <row r="338" spans="5:13" x14ac:dyDescent="0.3">
      <c r="E338" s="133" t="str">
        <f>IF($A338="","",SUMIFS('Program Summary'!$G$5:$G$5000,'Program Summary'!$B$5:$B$5000,$A338,'Program Summary'!$C$5:$C$5000,"Community Quarterback"))</f>
        <v/>
      </c>
      <c r="F338" s="133" t="str">
        <f>IF($A338="","",SUMIFS('Program Summary'!$H$5:$H$5000,'Program Summary'!$B$5:$B$5000,$A338,'Program Summary'!$C$5:$C$5000,"Community Quarterback"))</f>
        <v/>
      </c>
      <c r="G338" s="133" t="str">
        <f>IF($A338="","",SUMIFS('Program Summary'!$I$5:$I$5000,'Program Summary'!$B$5:$B$5000,$A338,'Program Summary'!$C$5:$C$5000,"Community Quarterback"))</f>
        <v/>
      </c>
      <c r="H338" s="133" t="str">
        <f>IF($A338="","",SUMIFS('Program Summary'!$G$5:$G$5000,'Program Summary'!$B$5:$B$5000,$A338,'Program Summary'!$C$5:$C$5000,"&lt;&gt;Community Quarterback"))</f>
        <v/>
      </c>
      <c r="I338" s="133" t="str">
        <f>IF($A338="","",SUMIFS('Program Summary'!$H$5:$H$5000,'Program Summary'!$B$5:$B$5000,$A338,'Program Summary'!$C$5:$C$5000,"&lt;&gt;Community Quarterback"))</f>
        <v/>
      </c>
      <c r="J338" s="133" t="str">
        <f>IF($A338="","",SUMIFS('Program Summary'!$I$5:$I$5000,'Program Summary'!$B$5:$B$5000,$A338,'Program Summary'!$C$5:$C$5000,"&lt;&gt;Community Quarterback"))</f>
        <v/>
      </c>
      <c r="K338" s="133" t="str">
        <f t="shared" si="5"/>
        <v/>
      </c>
      <c r="M338" s="134" t="str" cm="1">
        <f t="array" ref="M338">IFERROR(INDEX(_xlfn._xlws.FILTER($A$5:$A$500,$A$5:$A$500&lt;&gt;""),ROWS($M$5:M338)),"")</f>
        <v/>
      </c>
    </row>
    <row r="339" spans="5:13" x14ac:dyDescent="0.3">
      <c r="E339" s="133" t="str">
        <f>IF($A339="","",SUMIFS('Program Summary'!$G$5:$G$5000,'Program Summary'!$B$5:$B$5000,$A339,'Program Summary'!$C$5:$C$5000,"Community Quarterback"))</f>
        <v/>
      </c>
      <c r="F339" s="133" t="str">
        <f>IF($A339="","",SUMIFS('Program Summary'!$H$5:$H$5000,'Program Summary'!$B$5:$B$5000,$A339,'Program Summary'!$C$5:$C$5000,"Community Quarterback"))</f>
        <v/>
      </c>
      <c r="G339" s="133" t="str">
        <f>IF($A339="","",SUMIFS('Program Summary'!$I$5:$I$5000,'Program Summary'!$B$5:$B$5000,$A339,'Program Summary'!$C$5:$C$5000,"Community Quarterback"))</f>
        <v/>
      </c>
      <c r="H339" s="133" t="str">
        <f>IF($A339="","",SUMIFS('Program Summary'!$G$5:$G$5000,'Program Summary'!$B$5:$B$5000,$A339,'Program Summary'!$C$5:$C$5000,"&lt;&gt;Community Quarterback"))</f>
        <v/>
      </c>
      <c r="I339" s="133" t="str">
        <f>IF($A339="","",SUMIFS('Program Summary'!$H$5:$H$5000,'Program Summary'!$B$5:$B$5000,$A339,'Program Summary'!$C$5:$C$5000,"&lt;&gt;Community Quarterback"))</f>
        <v/>
      </c>
      <c r="J339" s="133" t="str">
        <f>IF($A339="","",SUMIFS('Program Summary'!$I$5:$I$5000,'Program Summary'!$B$5:$B$5000,$A339,'Program Summary'!$C$5:$C$5000,"&lt;&gt;Community Quarterback"))</f>
        <v/>
      </c>
      <c r="K339" s="133" t="str">
        <f t="shared" si="5"/>
        <v/>
      </c>
      <c r="M339" s="134" t="str" cm="1">
        <f t="array" ref="M339">IFERROR(INDEX(_xlfn._xlws.FILTER($A$5:$A$500,$A$5:$A$500&lt;&gt;""),ROWS($M$5:M339)),"")</f>
        <v/>
      </c>
    </row>
    <row r="340" spans="5:13" x14ac:dyDescent="0.3">
      <c r="E340" s="133" t="str">
        <f>IF($A340="","",SUMIFS('Program Summary'!$G$5:$G$5000,'Program Summary'!$B$5:$B$5000,$A340,'Program Summary'!$C$5:$C$5000,"Community Quarterback"))</f>
        <v/>
      </c>
      <c r="F340" s="133" t="str">
        <f>IF($A340="","",SUMIFS('Program Summary'!$H$5:$H$5000,'Program Summary'!$B$5:$B$5000,$A340,'Program Summary'!$C$5:$C$5000,"Community Quarterback"))</f>
        <v/>
      </c>
      <c r="G340" s="133" t="str">
        <f>IF($A340="","",SUMIFS('Program Summary'!$I$5:$I$5000,'Program Summary'!$B$5:$B$5000,$A340,'Program Summary'!$C$5:$C$5000,"Community Quarterback"))</f>
        <v/>
      </c>
      <c r="H340" s="133" t="str">
        <f>IF($A340="","",SUMIFS('Program Summary'!$G$5:$G$5000,'Program Summary'!$B$5:$B$5000,$A340,'Program Summary'!$C$5:$C$5000,"&lt;&gt;Community Quarterback"))</f>
        <v/>
      </c>
      <c r="I340" s="133" t="str">
        <f>IF($A340="","",SUMIFS('Program Summary'!$H$5:$H$5000,'Program Summary'!$B$5:$B$5000,$A340,'Program Summary'!$C$5:$C$5000,"&lt;&gt;Community Quarterback"))</f>
        <v/>
      </c>
      <c r="J340" s="133" t="str">
        <f>IF($A340="","",SUMIFS('Program Summary'!$I$5:$I$5000,'Program Summary'!$B$5:$B$5000,$A340,'Program Summary'!$C$5:$C$5000,"&lt;&gt;Community Quarterback"))</f>
        <v/>
      </c>
      <c r="K340" s="133" t="str">
        <f t="shared" si="5"/>
        <v/>
      </c>
      <c r="M340" s="134" t="str" cm="1">
        <f t="array" ref="M340">IFERROR(INDEX(_xlfn._xlws.FILTER($A$5:$A$500,$A$5:$A$500&lt;&gt;""),ROWS($M$5:M340)),"")</f>
        <v/>
      </c>
    </row>
    <row r="341" spans="5:13" x14ac:dyDescent="0.3">
      <c r="E341" s="133" t="str">
        <f>IF($A341="","",SUMIFS('Program Summary'!$G$5:$G$5000,'Program Summary'!$B$5:$B$5000,$A341,'Program Summary'!$C$5:$C$5000,"Community Quarterback"))</f>
        <v/>
      </c>
      <c r="F341" s="133" t="str">
        <f>IF($A341="","",SUMIFS('Program Summary'!$H$5:$H$5000,'Program Summary'!$B$5:$B$5000,$A341,'Program Summary'!$C$5:$C$5000,"Community Quarterback"))</f>
        <v/>
      </c>
      <c r="G341" s="133" t="str">
        <f>IF($A341="","",SUMIFS('Program Summary'!$I$5:$I$5000,'Program Summary'!$B$5:$B$5000,$A341,'Program Summary'!$C$5:$C$5000,"Community Quarterback"))</f>
        <v/>
      </c>
      <c r="H341" s="133" t="str">
        <f>IF($A341="","",SUMIFS('Program Summary'!$G$5:$G$5000,'Program Summary'!$B$5:$B$5000,$A341,'Program Summary'!$C$5:$C$5000,"&lt;&gt;Community Quarterback"))</f>
        <v/>
      </c>
      <c r="I341" s="133" t="str">
        <f>IF($A341="","",SUMIFS('Program Summary'!$H$5:$H$5000,'Program Summary'!$B$5:$B$5000,$A341,'Program Summary'!$C$5:$C$5000,"&lt;&gt;Community Quarterback"))</f>
        <v/>
      </c>
      <c r="J341" s="133" t="str">
        <f>IF($A341="","",SUMIFS('Program Summary'!$I$5:$I$5000,'Program Summary'!$B$5:$B$5000,$A341,'Program Summary'!$C$5:$C$5000,"&lt;&gt;Community Quarterback"))</f>
        <v/>
      </c>
      <c r="K341" s="133" t="str">
        <f t="shared" si="5"/>
        <v/>
      </c>
      <c r="M341" s="134" t="str" cm="1">
        <f t="array" ref="M341">IFERROR(INDEX(_xlfn._xlws.FILTER($A$5:$A$500,$A$5:$A$500&lt;&gt;""),ROWS($M$5:M341)),"")</f>
        <v/>
      </c>
    </row>
    <row r="342" spans="5:13" x14ac:dyDescent="0.3">
      <c r="E342" s="133" t="str">
        <f>IF($A342="","",SUMIFS('Program Summary'!$G$5:$G$5000,'Program Summary'!$B$5:$B$5000,$A342,'Program Summary'!$C$5:$C$5000,"Community Quarterback"))</f>
        <v/>
      </c>
      <c r="F342" s="133" t="str">
        <f>IF($A342="","",SUMIFS('Program Summary'!$H$5:$H$5000,'Program Summary'!$B$5:$B$5000,$A342,'Program Summary'!$C$5:$C$5000,"Community Quarterback"))</f>
        <v/>
      </c>
      <c r="G342" s="133" t="str">
        <f>IF($A342="","",SUMIFS('Program Summary'!$I$5:$I$5000,'Program Summary'!$B$5:$B$5000,$A342,'Program Summary'!$C$5:$C$5000,"Community Quarterback"))</f>
        <v/>
      </c>
      <c r="H342" s="133" t="str">
        <f>IF($A342="","",SUMIFS('Program Summary'!$G$5:$G$5000,'Program Summary'!$B$5:$B$5000,$A342,'Program Summary'!$C$5:$C$5000,"&lt;&gt;Community Quarterback"))</f>
        <v/>
      </c>
      <c r="I342" s="133" t="str">
        <f>IF($A342="","",SUMIFS('Program Summary'!$H$5:$H$5000,'Program Summary'!$B$5:$B$5000,$A342,'Program Summary'!$C$5:$C$5000,"&lt;&gt;Community Quarterback"))</f>
        <v/>
      </c>
      <c r="J342" s="133" t="str">
        <f>IF($A342="","",SUMIFS('Program Summary'!$I$5:$I$5000,'Program Summary'!$B$5:$B$5000,$A342,'Program Summary'!$C$5:$C$5000,"&lt;&gt;Community Quarterback"))</f>
        <v/>
      </c>
      <c r="K342" s="133" t="str">
        <f t="shared" si="5"/>
        <v/>
      </c>
      <c r="M342" s="134" t="str" cm="1">
        <f t="array" ref="M342">IFERROR(INDEX(_xlfn._xlws.FILTER($A$5:$A$500,$A$5:$A$500&lt;&gt;""),ROWS($M$5:M342)),"")</f>
        <v/>
      </c>
    </row>
    <row r="343" spans="5:13" x14ac:dyDescent="0.3">
      <c r="E343" s="133" t="str">
        <f>IF($A343="","",SUMIFS('Program Summary'!$G$5:$G$5000,'Program Summary'!$B$5:$B$5000,$A343,'Program Summary'!$C$5:$C$5000,"Community Quarterback"))</f>
        <v/>
      </c>
      <c r="F343" s="133" t="str">
        <f>IF($A343="","",SUMIFS('Program Summary'!$H$5:$H$5000,'Program Summary'!$B$5:$B$5000,$A343,'Program Summary'!$C$5:$C$5000,"Community Quarterback"))</f>
        <v/>
      </c>
      <c r="G343" s="133" t="str">
        <f>IF($A343="","",SUMIFS('Program Summary'!$I$5:$I$5000,'Program Summary'!$B$5:$B$5000,$A343,'Program Summary'!$C$5:$C$5000,"Community Quarterback"))</f>
        <v/>
      </c>
      <c r="H343" s="133" t="str">
        <f>IF($A343="","",SUMIFS('Program Summary'!$G$5:$G$5000,'Program Summary'!$B$5:$B$5000,$A343,'Program Summary'!$C$5:$C$5000,"&lt;&gt;Community Quarterback"))</f>
        <v/>
      </c>
      <c r="I343" s="133" t="str">
        <f>IF($A343="","",SUMIFS('Program Summary'!$H$5:$H$5000,'Program Summary'!$B$5:$B$5000,$A343,'Program Summary'!$C$5:$C$5000,"&lt;&gt;Community Quarterback"))</f>
        <v/>
      </c>
      <c r="J343" s="133" t="str">
        <f>IF($A343="","",SUMIFS('Program Summary'!$I$5:$I$5000,'Program Summary'!$B$5:$B$5000,$A343,'Program Summary'!$C$5:$C$5000,"&lt;&gt;Community Quarterback"))</f>
        <v/>
      </c>
      <c r="K343" s="133" t="str">
        <f t="shared" si="5"/>
        <v/>
      </c>
      <c r="M343" s="134" t="str" cm="1">
        <f t="array" ref="M343">IFERROR(INDEX(_xlfn._xlws.FILTER($A$5:$A$500,$A$5:$A$500&lt;&gt;""),ROWS($M$5:M343)),"")</f>
        <v/>
      </c>
    </row>
    <row r="344" spans="5:13" x14ac:dyDescent="0.3">
      <c r="E344" s="133" t="str">
        <f>IF($A344="","",SUMIFS('Program Summary'!$G$5:$G$5000,'Program Summary'!$B$5:$B$5000,$A344,'Program Summary'!$C$5:$C$5000,"Community Quarterback"))</f>
        <v/>
      </c>
      <c r="F344" s="133" t="str">
        <f>IF($A344="","",SUMIFS('Program Summary'!$H$5:$H$5000,'Program Summary'!$B$5:$B$5000,$A344,'Program Summary'!$C$5:$C$5000,"Community Quarterback"))</f>
        <v/>
      </c>
      <c r="G344" s="133" t="str">
        <f>IF($A344="","",SUMIFS('Program Summary'!$I$5:$I$5000,'Program Summary'!$B$5:$B$5000,$A344,'Program Summary'!$C$5:$C$5000,"Community Quarterback"))</f>
        <v/>
      </c>
      <c r="H344" s="133" t="str">
        <f>IF($A344="","",SUMIFS('Program Summary'!$G$5:$G$5000,'Program Summary'!$B$5:$B$5000,$A344,'Program Summary'!$C$5:$C$5000,"&lt;&gt;Community Quarterback"))</f>
        <v/>
      </c>
      <c r="I344" s="133" t="str">
        <f>IF($A344="","",SUMIFS('Program Summary'!$H$5:$H$5000,'Program Summary'!$B$5:$B$5000,$A344,'Program Summary'!$C$5:$C$5000,"&lt;&gt;Community Quarterback"))</f>
        <v/>
      </c>
      <c r="J344" s="133" t="str">
        <f>IF($A344="","",SUMIFS('Program Summary'!$I$5:$I$5000,'Program Summary'!$B$5:$B$5000,$A344,'Program Summary'!$C$5:$C$5000,"&lt;&gt;Community Quarterback"))</f>
        <v/>
      </c>
      <c r="K344" s="133" t="str">
        <f t="shared" si="5"/>
        <v/>
      </c>
      <c r="M344" s="134" t="str" cm="1">
        <f t="array" ref="M344">IFERROR(INDEX(_xlfn._xlws.FILTER($A$5:$A$500,$A$5:$A$500&lt;&gt;""),ROWS($M$5:M344)),"")</f>
        <v/>
      </c>
    </row>
    <row r="345" spans="5:13" x14ac:dyDescent="0.3">
      <c r="E345" s="133" t="str">
        <f>IF($A345="","",SUMIFS('Program Summary'!$G$5:$G$5000,'Program Summary'!$B$5:$B$5000,$A345,'Program Summary'!$C$5:$C$5000,"Community Quarterback"))</f>
        <v/>
      </c>
      <c r="F345" s="133" t="str">
        <f>IF($A345="","",SUMIFS('Program Summary'!$H$5:$H$5000,'Program Summary'!$B$5:$B$5000,$A345,'Program Summary'!$C$5:$C$5000,"Community Quarterback"))</f>
        <v/>
      </c>
      <c r="G345" s="133" t="str">
        <f>IF($A345="","",SUMIFS('Program Summary'!$I$5:$I$5000,'Program Summary'!$B$5:$B$5000,$A345,'Program Summary'!$C$5:$C$5000,"Community Quarterback"))</f>
        <v/>
      </c>
      <c r="H345" s="133" t="str">
        <f>IF($A345="","",SUMIFS('Program Summary'!$G$5:$G$5000,'Program Summary'!$B$5:$B$5000,$A345,'Program Summary'!$C$5:$C$5000,"&lt;&gt;Community Quarterback"))</f>
        <v/>
      </c>
      <c r="I345" s="133" t="str">
        <f>IF($A345="","",SUMIFS('Program Summary'!$H$5:$H$5000,'Program Summary'!$B$5:$B$5000,$A345,'Program Summary'!$C$5:$C$5000,"&lt;&gt;Community Quarterback"))</f>
        <v/>
      </c>
      <c r="J345" s="133" t="str">
        <f>IF($A345="","",SUMIFS('Program Summary'!$I$5:$I$5000,'Program Summary'!$B$5:$B$5000,$A345,'Program Summary'!$C$5:$C$5000,"&lt;&gt;Community Quarterback"))</f>
        <v/>
      </c>
      <c r="K345" s="133" t="str">
        <f t="shared" si="5"/>
        <v/>
      </c>
      <c r="M345" s="134" t="str" cm="1">
        <f t="array" ref="M345">IFERROR(INDEX(_xlfn._xlws.FILTER($A$5:$A$500,$A$5:$A$500&lt;&gt;""),ROWS($M$5:M345)),"")</f>
        <v/>
      </c>
    </row>
    <row r="346" spans="5:13" x14ac:dyDescent="0.3">
      <c r="E346" s="133" t="str">
        <f>IF($A346="","",SUMIFS('Program Summary'!$G$5:$G$5000,'Program Summary'!$B$5:$B$5000,$A346,'Program Summary'!$C$5:$C$5000,"Community Quarterback"))</f>
        <v/>
      </c>
      <c r="F346" s="133" t="str">
        <f>IF($A346="","",SUMIFS('Program Summary'!$H$5:$H$5000,'Program Summary'!$B$5:$B$5000,$A346,'Program Summary'!$C$5:$C$5000,"Community Quarterback"))</f>
        <v/>
      </c>
      <c r="G346" s="133" t="str">
        <f>IF($A346="","",SUMIFS('Program Summary'!$I$5:$I$5000,'Program Summary'!$B$5:$B$5000,$A346,'Program Summary'!$C$5:$C$5000,"Community Quarterback"))</f>
        <v/>
      </c>
      <c r="H346" s="133" t="str">
        <f>IF($A346="","",SUMIFS('Program Summary'!$G$5:$G$5000,'Program Summary'!$B$5:$B$5000,$A346,'Program Summary'!$C$5:$C$5000,"&lt;&gt;Community Quarterback"))</f>
        <v/>
      </c>
      <c r="I346" s="133" t="str">
        <f>IF($A346="","",SUMIFS('Program Summary'!$H$5:$H$5000,'Program Summary'!$B$5:$B$5000,$A346,'Program Summary'!$C$5:$C$5000,"&lt;&gt;Community Quarterback"))</f>
        <v/>
      </c>
      <c r="J346" s="133" t="str">
        <f>IF($A346="","",SUMIFS('Program Summary'!$I$5:$I$5000,'Program Summary'!$B$5:$B$5000,$A346,'Program Summary'!$C$5:$C$5000,"&lt;&gt;Community Quarterback"))</f>
        <v/>
      </c>
      <c r="K346" s="133" t="str">
        <f t="shared" si="5"/>
        <v/>
      </c>
      <c r="M346" s="134" t="str" cm="1">
        <f t="array" ref="M346">IFERROR(INDEX(_xlfn._xlws.FILTER($A$5:$A$500,$A$5:$A$500&lt;&gt;""),ROWS($M$5:M346)),"")</f>
        <v/>
      </c>
    </row>
    <row r="347" spans="5:13" x14ac:dyDescent="0.3">
      <c r="E347" s="133" t="str">
        <f>IF($A347="","",SUMIFS('Program Summary'!$G$5:$G$5000,'Program Summary'!$B$5:$B$5000,$A347,'Program Summary'!$C$5:$C$5000,"Community Quarterback"))</f>
        <v/>
      </c>
      <c r="F347" s="133" t="str">
        <f>IF($A347="","",SUMIFS('Program Summary'!$H$5:$H$5000,'Program Summary'!$B$5:$B$5000,$A347,'Program Summary'!$C$5:$C$5000,"Community Quarterback"))</f>
        <v/>
      </c>
      <c r="G347" s="133" t="str">
        <f>IF($A347="","",SUMIFS('Program Summary'!$I$5:$I$5000,'Program Summary'!$B$5:$B$5000,$A347,'Program Summary'!$C$5:$C$5000,"Community Quarterback"))</f>
        <v/>
      </c>
      <c r="H347" s="133" t="str">
        <f>IF($A347="","",SUMIFS('Program Summary'!$G$5:$G$5000,'Program Summary'!$B$5:$B$5000,$A347,'Program Summary'!$C$5:$C$5000,"&lt;&gt;Community Quarterback"))</f>
        <v/>
      </c>
      <c r="I347" s="133" t="str">
        <f>IF($A347="","",SUMIFS('Program Summary'!$H$5:$H$5000,'Program Summary'!$B$5:$B$5000,$A347,'Program Summary'!$C$5:$C$5000,"&lt;&gt;Community Quarterback"))</f>
        <v/>
      </c>
      <c r="J347" s="133" t="str">
        <f>IF($A347="","",SUMIFS('Program Summary'!$I$5:$I$5000,'Program Summary'!$B$5:$B$5000,$A347,'Program Summary'!$C$5:$C$5000,"&lt;&gt;Community Quarterback"))</f>
        <v/>
      </c>
      <c r="K347" s="133" t="str">
        <f t="shared" si="5"/>
        <v/>
      </c>
      <c r="M347" s="134" t="str" cm="1">
        <f t="array" ref="M347">IFERROR(INDEX(_xlfn._xlws.FILTER($A$5:$A$500,$A$5:$A$500&lt;&gt;""),ROWS($M$5:M347)),"")</f>
        <v/>
      </c>
    </row>
    <row r="348" spans="5:13" x14ac:dyDescent="0.3">
      <c r="E348" s="133" t="str">
        <f>IF($A348="","",SUMIFS('Program Summary'!$G$5:$G$5000,'Program Summary'!$B$5:$B$5000,$A348,'Program Summary'!$C$5:$C$5000,"Community Quarterback"))</f>
        <v/>
      </c>
      <c r="F348" s="133" t="str">
        <f>IF($A348="","",SUMIFS('Program Summary'!$H$5:$H$5000,'Program Summary'!$B$5:$B$5000,$A348,'Program Summary'!$C$5:$C$5000,"Community Quarterback"))</f>
        <v/>
      </c>
      <c r="G348" s="133" t="str">
        <f>IF($A348="","",SUMIFS('Program Summary'!$I$5:$I$5000,'Program Summary'!$B$5:$B$5000,$A348,'Program Summary'!$C$5:$C$5000,"Community Quarterback"))</f>
        <v/>
      </c>
      <c r="H348" s="133" t="str">
        <f>IF($A348="","",SUMIFS('Program Summary'!$G$5:$G$5000,'Program Summary'!$B$5:$B$5000,$A348,'Program Summary'!$C$5:$C$5000,"&lt;&gt;Community Quarterback"))</f>
        <v/>
      </c>
      <c r="I348" s="133" t="str">
        <f>IF($A348="","",SUMIFS('Program Summary'!$H$5:$H$5000,'Program Summary'!$B$5:$B$5000,$A348,'Program Summary'!$C$5:$C$5000,"&lt;&gt;Community Quarterback"))</f>
        <v/>
      </c>
      <c r="J348" s="133" t="str">
        <f>IF($A348="","",SUMIFS('Program Summary'!$I$5:$I$5000,'Program Summary'!$B$5:$B$5000,$A348,'Program Summary'!$C$5:$C$5000,"&lt;&gt;Community Quarterback"))</f>
        <v/>
      </c>
      <c r="K348" s="133" t="str">
        <f t="shared" si="5"/>
        <v/>
      </c>
      <c r="M348" s="134" t="str" cm="1">
        <f t="array" ref="M348">IFERROR(INDEX(_xlfn._xlws.FILTER($A$5:$A$500,$A$5:$A$500&lt;&gt;""),ROWS($M$5:M348)),"")</f>
        <v/>
      </c>
    </row>
    <row r="349" spans="5:13" x14ac:dyDescent="0.3">
      <c r="E349" s="133" t="str">
        <f>IF($A349="","",SUMIFS('Program Summary'!$G$5:$G$5000,'Program Summary'!$B$5:$B$5000,$A349,'Program Summary'!$C$5:$C$5000,"Community Quarterback"))</f>
        <v/>
      </c>
      <c r="F349" s="133" t="str">
        <f>IF($A349="","",SUMIFS('Program Summary'!$H$5:$H$5000,'Program Summary'!$B$5:$B$5000,$A349,'Program Summary'!$C$5:$C$5000,"Community Quarterback"))</f>
        <v/>
      </c>
      <c r="G349" s="133" t="str">
        <f>IF($A349="","",SUMIFS('Program Summary'!$I$5:$I$5000,'Program Summary'!$B$5:$B$5000,$A349,'Program Summary'!$C$5:$C$5000,"Community Quarterback"))</f>
        <v/>
      </c>
      <c r="H349" s="133" t="str">
        <f>IF($A349="","",SUMIFS('Program Summary'!$G$5:$G$5000,'Program Summary'!$B$5:$B$5000,$A349,'Program Summary'!$C$5:$C$5000,"&lt;&gt;Community Quarterback"))</f>
        <v/>
      </c>
      <c r="I349" s="133" t="str">
        <f>IF($A349="","",SUMIFS('Program Summary'!$H$5:$H$5000,'Program Summary'!$B$5:$B$5000,$A349,'Program Summary'!$C$5:$C$5000,"&lt;&gt;Community Quarterback"))</f>
        <v/>
      </c>
      <c r="J349" s="133" t="str">
        <f>IF($A349="","",SUMIFS('Program Summary'!$I$5:$I$5000,'Program Summary'!$B$5:$B$5000,$A349,'Program Summary'!$C$5:$C$5000,"&lt;&gt;Community Quarterback"))</f>
        <v/>
      </c>
      <c r="K349" s="133" t="str">
        <f t="shared" si="5"/>
        <v/>
      </c>
      <c r="M349" s="134" t="str" cm="1">
        <f t="array" ref="M349">IFERROR(INDEX(_xlfn._xlws.FILTER($A$5:$A$500,$A$5:$A$500&lt;&gt;""),ROWS($M$5:M349)),"")</f>
        <v/>
      </c>
    </row>
    <row r="350" spans="5:13" x14ac:dyDescent="0.3">
      <c r="E350" s="133" t="str">
        <f>IF($A350="","",SUMIFS('Program Summary'!$G$5:$G$5000,'Program Summary'!$B$5:$B$5000,$A350,'Program Summary'!$C$5:$C$5000,"Community Quarterback"))</f>
        <v/>
      </c>
      <c r="F350" s="133" t="str">
        <f>IF($A350="","",SUMIFS('Program Summary'!$H$5:$H$5000,'Program Summary'!$B$5:$B$5000,$A350,'Program Summary'!$C$5:$C$5000,"Community Quarterback"))</f>
        <v/>
      </c>
      <c r="G350" s="133" t="str">
        <f>IF($A350="","",SUMIFS('Program Summary'!$I$5:$I$5000,'Program Summary'!$B$5:$B$5000,$A350,'Program Summary'!$C$5:$C$5000,"Community Quarterback"))</f>
        <v/>
      </c>
      <c r="H350" s="133" t="str">
        <f>IF($A350="","",SUMIFS('Program Summary'!$G$5:$G$5000,'Program Summary'!$B$5:$B$5000,$A350,'Program Summary'!$C$5:$C$5000,"&lt;&gt;Community Quarterback"))</f>
        <v/>
      </c>
      <c r="I350" s="133" t="str">
        <f>IF($A350="","",SUMIFS('Program Summary'!$H$5:$H$5000,'Program Summary'!$B$5:$B$5000,$A350,'Program Summary'!$C$5:$C$5000,"&lt;&gt;Community Quarterback"))</f>
        <v/>
      </c>
      <c r="J350" s="133" t="str">
        <f>IF($A350="","",SUMIFS('Program Summary'!$I$5:$I$5000,'Program Summary'!$B$5:$B$5000,$A350,'Program Summary'!$C$5:$C$5000,"&lt;&gt;Community Quarterback"))</f>
        <v/>
      </c>
      <c r="K350" s="133" t="str">
        <f t="shared" si="5"/>
        <v/>
      </c>
      <c r="M350" s="134" t="str" cm="1">
        <f t="array" ref="M350">IFERROR(INDEX(_xlfn._xlws.FILTER($A$5:$A$500,$A$5:$A$500&lt;&gt;""),ROWS($M$5:M350)),"")</f>
        <v/>
      </c>
    </row>
    <row r="351" spans="5:13" x14ac:dyDescent="0.3">
      <c r="E351" s="133" t="str">
        <f>IF($A351="","",SUMIFS('Program Summary'!$G$5:$G$5000,'Program Summary'!$B$5:$B$5000,$A351,'Program Summary'!$C$5:$C$5000,"Community Quarterback"))</f>
        <v/>
      </c>
      <c r="F351" s="133" t="str">
        <f>IF($A351="","",SUMIFS('Program Summary'!$H$5:$H$5000,'Program Summary'!$B$5:$B$5000,$A351,'Program Summary'!$C$5:$C$5000,"Community Quarterback"))</f>
        <v/>
      </c>
      <c r="G351" s="133" t="str">
        <f>IF($A351="","",SUMIFS('Program Summary'!$I$5:$I$5000,'Program Summary'!$B$5:$B$5000,$A351,'Program Summary'!$C$5:$C$5000,"Community Quarterback"))</f>
        <v/>
      </c>
      <c r="H351" s="133" t="str">
        <f>IF($A351="","",SUMIFS('Program Summary'!$G$5:$G$5000,'Program Summary'!$B$5:$B$5000,$A351,'Program Summary'!$C$5:$C$5000,"&lt;&gt;Community Quarterback"))</f>
        <v/>
      </c>
      <c r="I351" s="133" t="str">
        <f>IF($A351="","",SUMIFS('Program Summary'!$H$5:$H$5000,'Program Summary'!$B$5:$B$5000,$A351,'Program Summary'!$C$5:$C$5000,"&lt;&gt;Community Quarterback"))</f>
        <v/>
      </c>
      <c r="J351" s="133" t="str">
        <f>IF($A351="","",SUMIFS('Program Summary'!$I$5:$I$5000,'Program Summary'!$B$5:$B$5000,$A351,'Program Summary'!$C$5:$C$5000,"&lt;&gt;Community Quarterback"))</f>
        <v/>
      </c>
      <c r="K351" s="133" t="str">
        <f t="shared" si="5"/>
        <v/>
      </c>
      <c r="M351" s="134" t="str" cm="1">
        <f t="array" ref="M351">IFERROR(INDEX(_xlfn._xlws.FILTER($A$5:$A$500,$A$5:$A$500&lt;&gt;""),ROWS($M$5:M351)),"")</f>
        <v/>
      </c>
    </row>
    <row r="352" spans="5:13" x14ac:dyDescent="0.3">
      <c r="E352" s="133" t="str">
        <f>IF($A352="","",SUMIFS('Program Summary'!$G$5:$G$5000,'Program Summary'!$B$5:$B$5000,$A352,'Program Summary'!$C$5:$C$5000,"Community Quarterback"))</f>
        <v/>
      </c>
      <c r="F352" s="133" t="str">
        <f>IF($A352="","",SUMIFS('Program Summary'!$H$5:$H$5000,'Program Summary'!$B$5:$B$5000,$A352,'Program Summary'!$C$5:$C$5000,"Community Quarterback"))</f>
        <v/>
      </c>
      <c r="G352" s="133" t="str">
        <f>IF($A352="","",SUMIFS('Program Summary'!$I$5:$I$5000,'Program Summary'!$B$5:$B$5000,$A352,'Program Summary'!$C$5:$C$5000,"Community Quarterback"))</f>
        <v/>
      </c>
      <c r="H352" s="133" t="str">
        <f>IF($A352="","",SUMIFS('Program Summary'!$G$5:$G$5000,'Program Summary'!$B$5:$B$5000,$A352,'Program Summary'!$C$5:$C$5000,"&lt;&gt;Community Quarterback"))</f>
        <v/>
      </c>
      <c r="I352" s="133" t="str">
        <f>IF($A352="","",SUMIFS('Program Summary'!$H$5:$H$5000,'Program Summary'!$B$5:$B$5000,$A352,'Program Summary'!$C$5:$C$5000,"&lt;&gt;Community Quarterback"))</f>
        <v/>
      </c>
      <c r="J352" s="133" t="str">
        <f>IF($A352="","",SUMIFS('Program Summary'!$I$5:$I$5000,'Program Summary'!$B$5:$B$5000,$A352,'Program Summary'!$C$5:$C$5000,"&lt;&gt;Community Quarterback"))</f>
        <v/>
      </c>
      <c r="K352" s="133" t="str">
        <f t="shared" si="5"/>
        <v/>
      </c>
      <c r="M352" s="134" t="str" cm="1">
        <f t="array" ref="M352">IFERROR(INDEX(_xlfn._xlws.FILTER($A$5:$A$500,$A$5:$A$500&lt;&gt;""),ROWS($M$5:M352)),"")</f>
        <v/>
      </c>
    </row>
    <row r="353" spans="5:13" x14ac:dyDescent="0.3">
      <c r="E353" s="133" t="str">
        <f>IF($A353="","",SUMIFS('Program Summary'!$G$5:$G$5000,'Program Summary'!$B$5:$B$5000,$A353,'Program Summary'!$C$5:$C$5000,"Community Quarterback"))</f>
        <v/>
      </c>
      <c r="F353" s="133" t="str">
        <f>IF($A353="","",SUMIFS('Program Summary'!$H$5:$H$5000,'Program Summary'!$B$5:$B$5000,$A353,'Program Summary'!$C$5:$C$5000,"Community Quarterback"))</f>
        <v/>
      </c>
      <c r="G353" s="133" t="str">
        <f>IF($A353="","",SUMIFS('Program Summary'!$I$5:$I$5000,'Program Summary'!$B$5:$B$5000,$A353,'Program Summary'!$C$5:$C$5000,"Community Quarterback"))</f>
        <v/>
      </c>
      <c r="H353" s="133" t="str">
        <f>IF($A353="","",SUMIFS('Program Summary'!$G$5:$G$5000,'Program Summary'!$B$5:$B$5000,$A353,'Program Summary'!$C$5:$C$5000,"&lt;&gt;Community Quarterback"))</f>
        <v/>
      </c>
      <c r="I353" s="133" t="str">
        <f>IF($A353="","",SUMIFS('Program Summary'!$H$5:$H$5000,'Program Summary'!$B$5:$B$5000,$A353,'Program Summary'!$C$5:$C$5000,"&lt;&gt;Community Quarterback"))</f>
        <v/>
      </c>
      <c r="J353" s="133" t="str">
        <f>IF($A353="","",SUMIFS('Program Summary'!$I$5:$I$5000,'Program Summary'!$B$5:$B$5000,$A353,'Program Summary'!$C$5:$C$5000,"&lt;&gt;Community Quarterback"))</f>
        <v/>
      </c>
      <c r="K353" s="133" t="str">
        <f t="shared" si="5"/>
        <v/>
      </c>
      <c r="M353" s="134" t="str" cm="1">
        <f t="array" ref="M353">IFERROR(INDEX(_xlfn._xlws.FILTER($A$5:$A$500,$A$5:$A$500&lt;&gt;""),ROWS($M$5:M353)),"")</f>
        <v/>
      </c>
    </row>
    <row r="354" spans="5:13" x14ac:dyDescent="0.3">
      <c r="E354" s="133" t="str">
        <f>IF($A354="","",SUMIFS('Program Summary'!$G$5:$G$5000,'Program Summary'!$B$5:$B$5000,$A354,'Program Summary'!$C$5:$C$5000,"Community Quarterback"))</f>
        <v/>
      </c>
      <c r="F354" s="133" t="str">
        <f>IF($A354="","",SUMIFS('Program Summary'!$H$5:$H$5000,'Program Summary'!$B$5:$B$5000,$A354,'Program Summary'!$C$5:$C$5000,"Community Quarterback"))</f>
        <v/>
      </c>
      <c r="G354" s="133" t="str">
        <f>IF($A354="","",SUMIFS('Program Summary'!$I$5:$I$5000,'Program Summary'!$B$5:$B$5000,$A354,'Program Summary'!$C$5:$C$5000,"Community Quarterback"))</f>
        <v/>
      </c>
      <c r="H354" s="133" t="str">
        <f>IF($A354="","",SUMIFS('Program Summary'!$G$5:$G$5000,'Program Summary'!$B$5:$B$5000,$A354,'Program Summary'!$C$5:$C$5000,"&lt;&gt;Community Quarterback"))</f>
        <v/>
      </c>
      <c r="I354" s="133" t="str">
        <f>IF($A354="","",SUMIFS('Program Summary'!$H$5:$H$5000,'Program Summary'!$B$5:$B$5000,$A354,'Program Summary'!$C$5:$C$5000,"&lt;&gt;Community Quarterback"))</f>
        <v/>
      </c>
      <c r="J354" s="133" t="str">
        <f>IF($A354="","",SUMIFS('Program Summary'!$I$5:$I$5000,'Program Summary'!$B$5:$B$5000,$A354,'Program Summary'!$C$5:$C$5000,"&lt;&gt;Community Quarterback"))</f>
        <v/>
      </c>
      <c r="K354" s="133" t="str">
        <f t="shared" si="5"/>
        <v/>
      </c>
      <c r="M354" s="134" t="str" cm="1">
        <f t="array" ref="M354">IFERROR(INDEX(_xlfn._xlws.FILTER($A$5:$A$500,$A$5:$A$500&lt;&gt;""),ROWS($M$5:M354)),"")</f>
        <v/>
      </c>
    </row>
    <row r="355" spans="5:13" x14ac:dyDescent="0.3">
      <c r="E355" s="133" t="str">
        <f>IF($A355="","",SUMIFS('Program Summary'!$G$5:$G$5000,'Program Summary'!$B$5:$B$5000,$A355,'Program Summary'!$C$5:$C$5000,"Community Quarterback"))</f>
        <v/>
      </c>
      <c r="F355" s="133" t="str">
        <f>IF($A355="","",SUMIFS('Program Summary'!$H$5:$H$5000,'Program Summary'!$B$5:$B$5000,$A355,'Program Summary'!$C$5:$C$5000,"Community Quarterback"))</f>
        <v/>
      </c>
      <c r="G355" s="133" t="str">
        <f>IF($A355="","",SUMIFS('Program Summary'!$I$5:$I$5000,'Program Summary'!$B$5:$B$5000,$A355,'Program Summary'!$C$5:$C$5000,"Community Quarterback"))</f>
        <v/>
      </c>
      <c r="H355" s="133" t="str">
        <f>IF($A355="","",SUMIFS('Program Summary'!$G$5:$G$5000,'Program Summary'!$B$5:$B$5000,$A355,'Program Summary'!$C$5:$C$5000,"&lt;&gt;Community Quarterback"))</f>
        <v/>
      </c>
      <c r="I355" s="133" t="str">
        <f>IF($A355="","",SUMIFS('Program Summary'!$H$5:$H$5000,'Program Summary'!$B$5:$B$5000,$A355,'Program Summary'!$C$5:$C$5000,"&lt;&gt;Community Quarterback"))</f>
        <v/>
      </c>
      <c r="J355" s="133" t="str">
        <f>IF($A355="","",SUMIFS('Program Summary'!$I$5:$I$5000,'Program Summary'!$B$5:$B$5000,$A355,'Program Summary'!$C$5:$C$5000,"&lt;&gt;Community Quarterback"))</f>
        <v/>
      </c>
      <c r="K355" s="133" t="str">
        <f t="shared" si="5"/>
        <v/>
      </c>
      <c r="M355" s="134" t="str" cm="1">
        <f t="array" ref="M355">IFERROR(INDEX(_xlfn._xlws.FILTER($A$5:$A$500,$A$5:$A$500&lt;&gt;""),ROWS($M$5:M355)),"")</f>
        <v/>
      </c>
    </row>
    <row r="356" spans="5:13" x14ac:dyDescent="0.3">
      <c r="E356" s="133" t="str">
        <f>IF($A356="","",SUMIFS('Program Summary'!$G$5:$G$5000,'Program Summary'!$B$5:$B$5000,$A356,'Program Summary'!$C$5:$C$5000,"Community Quarterback"))</f>
        <v/>
      </c>
      <c r="F356" s="133" t="str">
        <f>IF($A356="","",SUMIFS('Program Summary'!$H$5:$H$5000,'Program Summary'!$B$5:$B$5000,$A356,'Program Summary'!$C$5:$C$5000,"Community Quarterback"))</f>
        <v/>
      </c>
      <c r="G356" s="133" t="str">
        <f>IF($A356="","",SUMIFS('Program Summary'!$I$5:$I$5000,'Program Summary'!$B$5:$B$5000,$A356,'Program Summary'!$C$5:$C$5000,"Community Quarterback"))</f>
        <v/>
      </c>
      <c r="H356" s="133" t="str">
        <f>IF($A356="","",SUMIFS('Program Summary'!$G$5:$G$5000,'Program Summary'!$B$5:$B$5000,$A356,'Program Summary'!$C$5:$C$5000,"&lt;&gt;Community Quarterback"))</f>
        <v/>
      </c>
      <c r="I356" s="133" t="str">
        <f>IF($A356="","",SUMIFS('Program Summary'!$H$5:$H$5000,'Program Summary'!$B$5:$B$5000,$A356,'Program Summary'!$C$5:$C$5000,"&lt;&gt;Community Quarterback"))</f>
        <v/>
      </c>
      <c r="J356" s="133" t="str">
        <f>IF($A356="","",SUMIFS('Program Summary'!$I$5:$I$5000,'Program Summary'!$B$5:$B$5000,$A356,'Program Summary'!$C$5:$C$5000,"&lt;&gt;Community Quarterback"))</f>
        <v/>
      </c>
      <c r="K356" s="133" t="str">
        <f t="shared" si="5"/>
        <v/>
      </c>
      <c r="M356" s="134" t="str" cm="1">
        <f t="array" ref="M356">IFERROR(INDEX(_xlfn._xlws.FILTER($A$5:$A$500,$A$5:$A$500&lt;&gt;""),ROWS($M$5:M356)),"")</f>
        <v/>
      </c>
    </row>
    <row r="357" spans="5:13" x14ac:dyDescent="0.3">
      <c r="E357" s="133" t="str">
        <f>IF($A357="","",SUMIFS('Program Summary'!$G$5:$G$5000,'Program Summary'!$B$5:$B$5000,$A357,'Program Summary'!$C$5:$C$5000,"Community Quarterback"))</f>
        <v/>
      </c>
      <c r="F357" s="133" t="str">
        <f>IF($A357="","",SUMIFS('Program Summary'!$H$5:$H$5000,'Program Summary'!$B$5:$B$5000,$A357,'Program Summary'!$C$5:$C$5000,"Community Quarterback"))</f>
        <v/>
      </c>
      <c r="G357" s="133" t="str">
        <f>IF($A357="","",SUMIFS('Program Summary'!$I$5:$I$5000,'Program Summary'!$B$5:$B$5000,$A357,'Program Summary'!$C$5:$C$5000,"Community Quarterback"))</f>
        <v/>
      </c>
      <c r="H357" s="133" t="str">
        <f>IF($A357="","",SUMIFS('Program Summary'!$G$5:$G$5000,'Program Summary'!$B$5:$B$5000,$A357,'Program Summary'!$C$5:$C$5000,"&lt;&gt;Community Quarterback"))</f>
        <v/>
      </c>
      <c r="I357" s="133" t="str">
        <f>IF($A357="","",SUMIFS('Program Summary'!$H$5:$H$5000,'Program Summary'!$B$5:$B$5000,$A357,'Program Summary'!$C$5:$C$5000,"&lt;&gt;Community Quarterback"))</f>
        <v/>
      </c>
      <c r="J357" s="133" t="str">
        <f>IF($A357="","",SUMIFS('Program Summary'!$I$5:$I$5000,'Program Summary'!$B$5:$B$5000,$A357,'Program Summary'!$C$5:$C$5000,"&lt;&gt;Community Quarterback"))</f>
        <v/>
      </c>
      <c r="K357" s="133" t="str">
        <f t="shared" si="5"/>
        <v/>
      </c>
      <c r="M357" s="134" t="str" cm="1">
        <f t="array" ref="M357">IFERROR(INDEX(_xlfn._xlws.FILTER($A$5:$A$500,$A$5:$A$500&lt;&gt;""),ROWS($M$5:M357)),"")</f>
        <v/>
      </c>
    </row>
    <row r="358" spans="5:13" x14ac:dyDescent="0.3">
      <c r="E358" s="133" t="str">
        <f>IF($A358="","",SUMIFS('Program Summary'!$G$5:$G$5000,'Program Summary'!$B$5:$B$5000,$A358,'Program Summary'!$C$5:$C$5000,"Community Quarterback"))</f>
        <v/>
      </c>
      <c r="F358" s="133" t="str">
        <f>IF($A358="","",SUMIFS('Program Summary'!$H$5:$H$5000,'Program Summary'!$B$5:$B$5000,$A358,'Program Summary'!$C$5:$C$5000,"Community Quarterback"))</f>
        <v/>
      </c>
      <c r="G358" s="133" t="str">
        <f>IF($A358="","",SUMIFS('Program Summary'!$I$5:$I$5000,'Program Summary'!$B$5:$B$5000,$A358,'Program Summary'!$C$5:$C$5000,"Community Quarterback"))</f>
        <v/>
      </c>
      <c r="H358" s="133" t="str">
        <f>IF($A358="","",SUMIFS('Program Summary'!$G$5:$G$5000,'Program Summary'!$B$5:$B$5000,$A358,'Program Summary'!$C$5:$C$5000,"&lt;&gt;Community Quarterback"))</f>
        <v/>
      </c>
      <c r="I358" s="133" t="str">
        <f>IF($A358="","",SUMIFS('Program Summary'!$H$5:$H$5000,'Program Summary'!$B$5:$B$5000,$A358,'Program Summary'!$C$5:$C$5000,"&lt;&gt;Community Quarterback"))</f>
        <v/>
      </c>
      <c r="J358" s="133" t="str">
        <f>IF($A358="","",SUMIFS('Program Summary'!$I$5:$I$5000,'Program Summary'!$B$5:$B$5000,$A358,'Program Summary'!$C$5:$C$5000,"&lt;&gt;Community Quarterback"))</f>
        <v/>
      </c>
      <c r="K358" s="133" t="str">
        <f t="shared" si="5"/>
        <v/>
      </c>
      <c r="M358" s="134" t="str" cm="1">
        <f t="array" ref="M358">IFERROR(INDEX(_xlfn._xlws.FILTER($A$5:$A$500,$A$5:$A$500&lt;&gt;""),ROWS($M$5:M358)),"")</f>
        <v/>
      </c>
    </row>
    <row r="359" spans="5:13" x14ac:dyDescent="0.3">
      <c r="E359" s="133" t="str">
        <f>IF($A359="","",SUMIFS('Program Summary'!$G$5:$G$5000,'Program Summary'!$B$5:$B$5000,$A359,'Program Summary'!$C$5:$C$5000,"Community Quarterback"))</f>
        <v/>
      </c>
      <c r="F359" s="133" t="str">
        <f>IF($A359="","",SUMIFS('Program Summary'!$H$5:$H$5000,'Program Summary'!$B$5:$B$5000,$A359,'Program Summary'!$C$5:$C$5000,"Community Quarterback"))</f>
        <v/>
      </c>
      <c r="G359" s="133" t="str">
        <f>IF($A359="","",SUMIFS('Program Summary'!$I$5:$I$5000,'Program Summary'!$B$5:$B$5000,$A359,'Program Summary'!$C$5:$C$5000,"Community Quarterback"))</f>
        <v/>
      </c>
      <c r="H359" s="133" t="str">
        <f>IF($A359="","",SUMIFS('Program Summary'!$G$5:$G$5000,'Program Summary'!$B$5:$B$5000,$A359,'Program Summary'!$C$5:$C$5000,"&lt;&gt;Community Quarterback"))</f>
        <v/>
      </c>
      <c r="I359" s="133" t="str">
        <f>IF($A359="","",SUMIFS('Program Summary'!$H$5:$H$5000,'Program Summary'!$B$5:$B$5000,$A359,'Program Summary'!$C$5:$C$5000,"&lt;&gt;Community Quarterback"))</f>
        <v/>
      </c>
      <c r="J359" s="133" t="str">
        <f>IF($A359="","",SUMIFS('Program Summary'!$I$5:$I$5000,'Program Summary'!$B$5:$B$5000,$A359,'Program Summary'!$C$5:$C$5000,"&lt;&gt;Community Quarterback"))</f>
        <v/>
      </c>
      <c r="K359" s="133" t="str">
        <f t="shared" si="5"/>
        <v/>
      </c>
      <c r="M359" s="134" t="str" cm="1">
        <f t="array" ref="M359">IFERROR(INDEX(_xlfn._xlws.FILTER($A$5:$A$500,$A$5:$A$500&lt;&gt;""),ROWS($M$5:M359)),"")</f>
        <v/>
      </c>
    </row>
    <row r="360" spans="5:13" x14ac:dyDescent="0.3">
      <c r="E360" s="133" t="str">
        <f>IF($A360="","",SUMIFS('Program Summary'!$G$5:$G$5000,'Program Summary'!$B$5:$B$5000,$A360,'Program Summary'!$C$5:$C$5000,"Community Quarterback"))</f>
        <v/>
      </c>
      <c r="F360" s="133" t="str">
        <f>IF($A360="","",SUMIFS('Program Summary'!$H$5:$H$5000,'Program Summary'!$B$5:$B$5000,$A360,'Program Summary'!$C$5:$C$5000,"Community Quarterback"))</f>
        <v/>
      </c>
      <c r="G360" s="133" t="str">
        <f>IF($A360="","",SUMIFS('Program Summary'!$I$5:$I$5000,'Program Summary'!$B$5:$B$5000,$A360,'Program Summary'!$C$5:$C$5000,"Community Quarterback"))</f>
        <v/>
      </c>
      <c r="H360" s="133" t="str">
        <f>IF($A360="","",SUMIFS('Program Summary'!$G$5:$G$5000,'Program Summary'!$B$5:$B$5000,$A360,'Program Summary'!$C$5:$C$5000,"&lt;&gt;Community Quarterback"))</f>
        <v/>
      </c>
      <c r="I360" s="133" t="str">
        <f>IF($A360="","",SUMIFS('Program Summary'!$H$5:$H$5000,'Program Summary'!$B$5:$B$5000,$A360,'Program Summary'!$C$5:$C$5000,"&lt;&gt;Community Quarterback"))</f>
        <v/>
      </c>
      <c r="J360" s="133" t="str">
        <f>IF($A360="","",SUMIFS('Program Summary'!$I$5:$I$5000,'Program Summary'!$B$5:$B$5000,$A360,'Program Summary'!$C$5:$C$5000,"&lt;&gt;Community Quarterback"))</f>
        <v/>
      </c>
      <c r="K360" s="133" t="str">
        <f t="shared" si="5"/>
        <v/>
      </c>
      <c r="M360" s="134" t="str" cm="1">
        <f t="array" ref="M360">IFERROR(INDEX(_xlfn._xlws.FILTER($A$5:$A$500,$A$5:$A$500&lt;&gt;""),ROWS($M$5:M360)),"")</f>
        <v/>
      </c>
    </row>
    <row r="361" spans="5:13" x14ac:dyDescent="0.3">
      <c r="E361" s="133" t="str">
        <f>IF($A361="","",SUMIFS('Program Summary'!$G$5:$G$5000,'Program Summary'!$B$5:$B$5000,$A361,'Program Summary'!$C$5:$C$5000,"Community Quarterback"))</f>
        <v/>
      </c>
      <c r="F361" s="133" t="str">
        <f>IF($A361="","",SUMIFS('Program Summary'!$H$5:$H$5000,'Program Summary'!$B$5:$B$5000,$A361,'Program Summary'!$C$5:$C$5000,"Community Quarterback"))</f>
        <v/>
      </c>
      <c r="G361" s="133" t="str">
        <f>IF($A361="","",SUMIFS('Program Summary'!$I$5:$I$5000,'Program Summary'!$B$5:$B$5000,$A361,'Program Summary'!$C$5:$C$5000,"Community Quarterback"))</f>
        <v/>
      </c>
      <c r="H361" s="133" t="str">
        <f>IF($A361="","",SUMIFS('Program Summary'!$G$5:$G$5000,'Program Summary'!$B$5:$B$5000,$A361,'Program Summary'!$C$5:$C$5000,"&lt;&gt;Community Quarterback"))</f>
        <v/>
      </c>
      <c r="I361" s="133" t="str">
        <f>IF($A361="","",SUMIFS('Program Summary'!$H$5:$H$5000,'Program Summary'!$B$5:$B$5000,$A361,'Program Summary'!$C$5:$C$5000,"&lt;&gt;Community Quarterback"))</f>
        <v/>
      </c>
      <c r="J361" s="133" t="str">
        <f>IF($A361="","",SUMIFS('Program Summary'!$I$5:$I$5000,'Program Summary'!$B$5:$B$5000,$A361,'Program Summary'!$C$5:$C$5000,"&lt;&gt;Community Quarterback"))</f>
        <v/>
      </c>
      <c r="K361" s="133" t="str">
        <f t="shared" si="5"/>
        <v/>
      </c>
      <c r="M361" s="134" t="str" cm="1">
        <f t="array" ref="M361">IFERROR(INDEX(_xlfn._xlws.FILTER($A$5:$A$500,$A$5:$A$500&lt;&gt;""),ROWS($M$5:M361)),"")</f>
        <v/>
      </c>
    </row>
    <row r="362" spans="5:13" x14ac:dyDescent="0.3">
      <c r="E362" s="133" t="str">
        <f>IF($A362="","",SUMIFS('Program Summary'!$G$5:$G$5000,'Program Summary'!$B$5:$B$5000,$A362,'Program Summary'!$C$5:$C$5000,"Community Quarterback"))</f>
        <v/>
      </c>
      <c r="F362" s="133" t="str">
        <f>IF($A362="","",SUMIFS('Program Summary'!$H$5:$H$5000,'Program Summary'!$B$5:$B$5000,$A362,'Program Summary'!$C$5:$C$5000,"Community Quarterback"))</f>
        <v/>
      </c>
      <c r="G362" s="133" t="str">
        <f>IF($A362="","",SUMIFS('Program Summary'!$I$5:$I$5000,'Program Summary'!$B$5:$B$5000,$A362,'Program Summary'!$C$5:$C$5000,"Community Quarterback"))</f>
        <v/>
      </c>
      <c r="H362" s="133" t="str">
        <f>IF($A362="","",SUMIFS('Program Summary'!$G$5:$G$5000,'Program Summary'!$B$5:$B$5000,$A362,'Program Summary'!$C$5:$C$5000,"&lt;&gt;Community Quarterback"))</f>
        <v/>
      </c>
      <c r="I362" s="133" t="str">
        <f>IF($A362="","",SUMIFS('Program Summary'!$H$5:$H$5000,'Program Summary'!$B$5:$B$5000,$A362,'Program Summary'!$C$5:$C$5000,"&lt;&gt;Community Quarterback"))</f>
        <v/>
      </c>
      <c r="J362" s="133" t="str">
        <f>IF($A362="","",SUMIFS('Program Summary'!$I$5:$I$5000,'Program Summary'!$B$5:$B$5000,$A362,'Program Summary'!$C$5:$C$5000,"&lt;&gt;Community Quarterback"))</f>
        <v/>
      </c>
      <c r="K362" s="133" t="str">
        <f t="shared" si="5"/>
        <v/>
      </c>
      <c r="M362" s="134" t="str" cm="1">
        <f t="array" ref="M362">IFERROR(INDEX(_xlfn._xlws.FILTER($A$5:$A$500,$A$5:$A$500&lt;&gt;""),ROWS($M$5:M362)),"")</f>
        <v/>
      </c>
    </row>
    <row r="363" spans="5:13" x14ac:dyDescent="0.3">
      <c r="E363" s="133" t="str">
        <f>IF($A363="","",SUMIFS('Program Summary'!$G$5:$G$5000,'Program Summary'!$B$5:$B$5000,$A363,'Program Summary'!$C$5:$C$5000,"Community Quarterback"))</f>
        <v/>
      </c>
      <c r="F363" s="133" t="str">
        <f>IF($A363="","",SUMIFS('Program Summary'!$H$5:$H$5000,'Program Summary'!$B$5:$B$5000,$A363,'Program Summary'!$C$5:$C$5000,"Community Quarterback"))</f>
        <v/>
      </c>
      <c r="G363" s="133" t="str">
        <f>IF($A363="","",SUMIFS('Program Summary'!$I$5:$I$5000,'Program Summary'!$B$5:$B$5000,$A363,'Program Summary'!$C$5:$C$5000,"Community Quarterback"))</f>
        <v/>
      </c>
      <c r="H363" s="133" t="str">
        <f>IF($A363="","",SUMIFS('Program Summary'!$G$5:$G$5000,'Program Summary'!$B$5:$B$5000,$A363,'Program Summary'!$C$5:$C$5000,"&lt;&gt;Community Quarterback"))</f>
        <v/>
      </c>
      <c r="I363" s="133" t="str">
        <f>IF($A363="","",SUMIFS('Program Summary'!$H$5:$H$5000,'Program Summary'!$B$5:$B$5000,$A363,'Program Summary'!$C$5:$C$5000,"&lt;&gt;Community Quarterback"))</f>
        <v/>
      </c>
      <c r="J363" s="133" t="str">
        <f>IF($A363="","",SUMIFS('Program Summary'!$I$5:$I$5000,'Program Summary'!$B$5:$B$5000,$A363,'Program Summary'!$C$5:$C$5000,"&lt;&gt;Community Quarterback"))</f>
        <v/>
      </c>
      <c r="K363" s="133" t="str">
        <f t="shared" si="5"/>
        <v/>
      </c>
      <c r="M363" s="134" t="str" cm="1">
        <f t="array" ref="M363">IFERROR(INDEX(_xlfn._xlws.FILTER($A$5:$A$500,$A$5:$A$500&lt;&gt;""),ROWS($M$5:M363)),"")</f>
        <v/>
      </c>
    </row>
    <row r="364" spans="5:13" x14ac:dyDescent="0.3">
      <c r="E364" s="133" t="str">
        <f>IF($A364="","",SUMIFS('Program Summary'!$G$5:$G$5000,'Program Summary'!$B$5:$B$5000,$A364,'Program Summary'!$C$5:$C$5000,"Community Quarterback"))</f>
        <v/>
      </c>
      <c r="F364" s="133" t="str">
        <f>IF($A364="","",SUMIFS('Program Summary'!$H$5:$H$5000,'Program Summary'!$B$5:$B$5000,$A364,'Program Summary'!$C$5:$C$5000,"Community Quarterback"))</f>
        <v/>
      </c>
      <c r="G364" s="133" t="str">
        <f>IF($A364="","",SUMIFS('Program Summary'!$I$5:$I$5000,'Program Summary'!$B$5:$B$5000,$A364,'Program Summary'!$C$5:$C$5000,"Community Quarterback"))</f>
        <v/>
      </c>
      <c r="H364" s="133" t="str">
        <f>IF($A364="","",SUMIFS('Program Summary'!$G$5:$G$5000,'Program Summary'!$B$5:$B$5000,$A364,'Program Summary'!$C$5:$C$5000,"&lt;&gt;Community Quarterback"))</f>
        <v/>
      </c>
      <c r="I364" s="133" t="str">
        <f>IF($A364="","",SUMIFS('Program Summary'!$H$5:$H$5000,'Program Summary'!$B$5:$B$5000,$A364,'Program Summary'!$C$5:$C$5000,"&lt;&gt;Community Quarterback"))</f>
        <v/>
      </c>
      <c r="J364" s="133" t="str">
        <f>IF($A364="","",SUMIFS('Program Summary'!$I$5:$I$5000,'Program Summary'!$B$5:$B$5000,$A364,'Program Summary'!$C$5:$C$5000,"&lt;&gt;Community Quarterback"))</f>
        <v/>
      </c>
      <c r="K364" s="133" t="str">
        <f t="shared" si="5"/>
        <v/>
      </c>
      <c r="M364" s="134" t="str" cm="1">
        <f t="array" ref="M364">IFERROR(INDEX(_xlfn._xlws.FILTER($A$5:$A$500,$A$5:$A$500&lt;&gt;""),ROWS($M$5:M364)),"")</f>
        <v/>
      </c>
    </row>
    <row r="365" spans="5:13" x14ac:dyDescent="0.3">
      <c r="E365" s="133" t="str">
        <f>IF($A365="","",SUMIFS('Program Summary'!$G$5:$G$5000,'Program Summary'!$B$5:$B$5000,$A365,'Program Summary'!$C$5:$C$5000,"Community Quarterback"))</f>
        <v/>
      </c>
      <c r="F365" s="133" t="str">
        <f>IF($A365="","",SUMIFS('Program Summary'!$H$5:$H$5000,'Program Summary'!$B$5:$B$5000,$A365,'Program Summary'!$C$5:$C$5000,"Community Quarterback"))</f>
        <v/>
      </c>
      <c r="G365" s="133" t="str">
        <f>IF($A365="","",SUMIFS('Program Summary'!$I$5:$I$5000,'Program Summary'!$B$5:$B$5000,$A365,'Program Summary'!$C$5:$C$5000,"Community Quarterback"))</f>
        <v/>
      </c>
      <c r="H365" s="133" t="str">
        <f>IF($A365="","",SUMIFS('Program Summary'!$G$5:$G$5000,'Program Summary'!$B$5:$B$5000,$A365,'Program Summary'!$C$5:$C$5000,"&lt;&gt;Community Quarterback"))</f>
        <v/>
      </c>
      <c r="I365" s="133" t="str">
        <f>IF($A365="","",SUMIFS('Program Summary'!$H$5:$H$5000,'Program Summary'!$B$5:$B$5000,$A365,'Program Summary'!$C$5:$C$5000,"&lt;&gt;Community Quarterback"))</f>
        <v/>
      </c>
      <c r="J365" s="133" t="str">
        <f>IF($A365="","",SUMIFS('Program Summary'!$I$5:$I$5000,'Program Summary'!$B$5:$B$5000,$A365,'Program Summary'!$C$5:$C$5000,"&lt;&gt;Community Quarterback"))</f>
        <v/>
      </c>
      <c r="K365" s="133" t="str">
        <f t="shared" si="5"/>
        <v/>
      </c>
      <c r="M365" s="134" t="str" cm="1">
        <f t="array" ref="M365">IFERROR(INDEX(_xlfn._xlws.FILTER($A$5:$A$500,$A$5:$A$500&lt;&gt;""),ROWS($M$5:M365)),"")</f>
        <v/>
      </c>
    </row>
    <row r="366" spans="5:13" x14ac:dyDescent="0.3">
      <c r="E366" s="133" t="str">
        <f>IF($A366="","",SUMIFS('Program Summary'!$G$5:$G$5000,'Program Summary'!$B$5:$B$5000,$A366,'Program Summary'!$C$5:$C$5000,"Community Quarterback"))</f>
        <v/>
      </c>
      <c r="F366" s="133" t="str">
        <f>IF($A366="","",SUMIFS('Program Summary'!$H$5:$H$5000,'Program Summary'!$B$5:$B$5000,$A366,'Program Summary'!$C$5:$C$5000,"Community Quarterback"))</f>
        <v/>
      </c>
      <c r="G366" s="133" t="str">
        <f>IF($A366="","",SUMIFS('Program Summary'!$I$5:$I$5000,'Program Summary'!$B$5:$B$5000,$A366,'Program Summary'!$C$5:$C$5000,"Community Quarterback"))</f>
        <v/>
      </c>
      <c r="H366" s="133" t="str">
        <f>IF($A366="","",SUMIFS('Program Summary'!$G$5:$G$5000,'Program Summary'!$B$5:$B$5000,$A366,'Program Summary'!$C$5:$C$5000,"&lt;&gt;Community Quarterback"))</f>
        <v/>
      </c>
      <c r="I366" s="133" t="str">
        <f>IF($A366="","",SUMIFS('Program Summary'!$H$5:$H$5000,'Program Summary'!$B$5:$B$5000,$A366,'Program Summary'!$C$5:$C$5000,"&lt;&gt;Community Quarterback"))</f>
        <v/>
      </c>
      <c r="J366" s="133" t="str">
        <f>IF($A366="","",SUMIFS('Program Summary'!$I$5:$I$5000,'Program Summary'!$B$5:$B$5000,$A366,'Program Summary'!$C$5:$C$5000,"&lt;&gt;Community Quarterback"))</f>
        <v/>
      </c>
      <c r="K366" s="133" t="str">
        <f t="shared" si="5"/>
        <v/>
      </c>
      <c r="M366" s="134" t="str" cm="1">
        <f t="array" ref="M366">IFERROR(INDEX(_xlfn._xlws.FILTER($A$5:$A$500,$A$5:$A$500&lt;&gt;""),ROWS($M$5:M366)),"")</f>
        <v/>
      </c>
    </row>
    <row r="367" spans="5:13" x14ac:dyDescent="0.3">
      <c r="E367" s="133" t="str">
        <f>IF($A367="","",SUMIFS('Program Summary'!$G$5:$G$5000,'Program Summary'!$B$5:$B$5000,$A367,'Program Summary'!$C$5:$C$5000,"Community Quarterback"))</f>
        <v/>
      </c>
      <c r="F367" s="133" t="str">
        <f>IF($A367="","",SUMIFS('Program Summary'!$H$5:$H$5000,'Program Summary'!$B$5:$B$5000,$A367,'Program Summary'!$C$5:$C$5000,"Community Quarterback"))</f>
        <v/>
      </c>
      <c r="G367" s="133" t="str">
        <f>IF($A367="","",SUMIFS('Program Summary'!$I$5:$I$5000,'Program Summary'!$B$5:$B$5000,$A367,'Program Summary'!$C$5:$C$5000,"Community Quarterback"))</f>
        <v/>
      </c>
      <c r="H367" s="133" t="str">
        <f>IF($A367="","",SUMIFS('Program Summary'!$G$5:$G$5000,'Program Summary'!$B$5:$B$5000,$A367,'Program Summary'!$C$5:$C$5000,"&lt;&gt;Community Quarterback"))</f>
        <v/>
      </c>
      <c r="I367" s="133" t="str">
        <f>IF($A367="","",SUMIFS('Program Summary'!$H$5:$H$5000,'Program Summary'!$B$5:$B$5000,$A367,'Program Summary'!$C$5:$C$5000,"&lt;&gt;Community Quarterback"))</f>
        <v/>
      </c>
      <c r="J367" s="133" t="str">
        <f>IF($A367="","",SUMIFS('Program Summary'!$I$5:$I$5000,'Program Summary'!$B$5:$B$5000,$A367,'Program Summary'!$C$5:$C$5000,"&lt;&gt;Community Quarterback"))</f>
        <v/>
      </c>
      <c r="K367" s="133" t="str">
        <f t="shared" si="5"/>
        <v/>
      </c>
      <c r="M367" s="134" t="str" cm="1">
        <f t="array" ref="M367">IFERROR(INDEX(_xlfn._xlws.FILTER($A$5:$A$500,$A$5:$A$500&lt;&gt;""),ROWS($M$5:M367)),"")</f>
        <v/>
      </c>
    </row>
    <row r="368" spans="5:13" x14ac:dyDescent="0.3">
      <c r="E368" s="133" t="str">
        <f>IF($A368="","",SUMIFS('Program Summary'!$G$5:$G$5000,'Program Summary'!$B$5:$B$5000,$A368,'Program Summary'!$C$5:$C$5000,"Community Quarterback"))</f>
        <v/>
      </c>
      <c r="F368" s="133" t="str">
        <f>IF($A368="","",SUMIFS('Program Summary'!$H$5:$H$5000,'Program Summary'!$B$5:$B$5000,$A368,'Program Summary'!$C$5:$C$5000,"Community Quarterback"))</f>
        <v/>
      </c>
      <c r="G368" s="133" t="str">
        <f>IF($A368="","",SUMIFS('Program Summary'!$I$5:$I$5000,'Program Summary'!$B$5:$B$5000,$A368,'Program Summary'!$C$5:$C$5000,"Community Quarterback"))</f>
        <v/>
      </c>
      <c r="H368" s="133" t="str">
        <f>IF($A368="","",SUMIFS('Program Summary'!$G$5:$G$5000,'Program Summary'!$B$5:$B$5000,$A368,'Program Summary'!$C$5:$C$5000,"&lt;&gt;Community Quarterback"))</f>
        <v/>
      </c>
      <c r="I368" s="133" t="str">
        <f>IF($A368="","",SUMIFS('Program Summary'!$H$5:$H$5000,'Program Summary'!$B$5:$B$5000,$A368,'Program Summary'!$C$5:$C$5000,"&lt;&gt;Community Quarterback"))</f>
        <v/>
      </c>
      <c r="J368" s="133" t="str">
        <f>IF($A368="","",SUMIFS('Program Summary'!$I$5:$I$5000,'Program Summary'!$B$5:$B$5000,$A368,'Program Summary'!$C$5:$C$5000,"&lt;&gt;Community Quarterback"))</f>
        <v/>
      </c>
      <c r="K368" s="133" t="str">
        <f t="shared" si="5"/>
        <v/>
      </c>
      <c r="M368" s="134" t="str" cm="1">
        <f t="array" ref="M368">IFERROR(INDEX(_xlfn._xlws.FILTER($A$5:$A$500,$A$5:$A$500&lt;&gt;""),ROWS($M$5:M368)),"")</f>
        <v/>
      </c>
    </row>
    <row r="369" spans="5:13" x14ac:dyDescent="0.3">
      <c r="E369" s="133" t="str">
        <f>IF($A369="","",SUMIFS('Program Summary'!$G$5:$G$5000,'Program Summary'!$B$5:$B$5000,$A369,'Program Summary'!$C$5:$C$5000,"Community Quarterback"))</f>
        <v/>
      </c>
      <c r="F369" s="133" t="str">
        <f>IF($A369="","",SUMIFS('Program Summary'!$H$5:$H$5000,'Program Summary'!$B$5:$B$5000,$A369,'Program Summary'!$C$5:$C$5000,"Community Quarterback"))</f>
        <v/>
      </c>
      <c r="G369" s="133" t="str">
        <f>IF($A369="","",SUMIFS('Program Summary'!$I$5:$I$5000,'Program Summary'!$B$5:$B$5000,$A369,'Program Summary'!$C$5:$C$5000,"Community Quarterback"))</f>
        <v/>
      </c>
      <c r="H369" s="133" t="str">
        <f>IF($A369="","",SUMIFS('Program Summary'!$G$5:$G$5000,'Program Summary'!$B$5:$B$5000,$A369,'Program Summary'!$C$5:$C$5000,"&lt;&gt;Community Quarterback"))</f>
        <v/>
      </c>
      <c r="I369" s="133" t="str">
        <f>IF($A369="","",SUMIFS('Program Summary'!$H$5:$H$5000,'Program Summary'!$B$5:$B$5000,$A369,'Program Summary'!$C$5:$C$5000,"&lt;&gt;Community Quarterback"))</f>
        <v/>
      </c>
      <c r="J369" s="133" t="str">
        <f>IF($A369="","",SUMIFS('Program Summary'!$I$5:$I$5000,'Program Summary'!$B$5:$B$5000,$A369,'Program Summary'!$C$5:$C$5000,"&lt;&gt;Community Quarterback"))</f>
        <v/>
      </c>
      <c r="K369" s="133" t="str">
        <f t="shared" si="5"/>
        <v/>
      </c>
      <c r="M369" s="134" t="str" cm="1">
        <f t="array" ref="M369">IFERROR(INDEX(_xlfn._xlws.FILTER($A$5:$A$500,$A$5:$A$500&lt;&gt;""),ROWS($M$5:M369)),"")</f>
        <v/>
      </c>
    </row>
    <row r="370" spans="5:13" x14ac:dyDescent="0.3">
      <c r="E370" s="133" t="str">
        <f>IF($A370="","",SUMIFS('Program Summary'!$G$5:$G$5000,'Program Summary'!$B$5:$B$5000,$A370,'Program Summary'!$C$5:$C$5000,"Community Quarterback"))</f>
        <v/>
      </c>
      <c r="F370" s="133" t="str">
        <f>IF($A370="","",SUMIFS('Program Summary'!$H$5:$H$5000,'Program Summary'!$B$5:$B$5000,$A370,'Program Summary'!$C$5:$C$5000,"Community Quarterback"))</f>
        <v/>
      </c>
      <c r="G370" s="133" t="str">
        <f>IF($A370="","",SUMIFS('Program Summary'!$I$5:$I$5000,'Program Summary'!$B$5:$B$5000,$A370,'Program Summary'!$C$5:$C$5000,"Community Quarterback"))</f>
        <v/>
      </c>
      <c r="H370" s="133" t="str">
        <f>IF($A370="","",SUMIFS('Program Summary'!$G$5:$G$5000,'Program Summary'!$B$5:$B$5000,$A370,'Program Summary'!$C$5:$C$5000,"&lt;&gt;Community Quarterback"))</f>
        <v/>
      </c>
      <c r="I370" s="133" t="str">
        <f>IF($A370="","",SUMIFS('Program Summary'!$H$5:$H$5000,'Program Summary'!$B$5:$B$5000,$A370,'Program Summary'!$C$5:$C$5000,"&lt;&gt;Community Quarterback"))</f>
        <v/>
      </c>
      <c r="J370" s="133" t="str">
        <f>IF($A370="","",SUMIFS('Program Summary'!$I$5:$I$5000,'Program Summary'!$B$5:$B$5000,$A370,'Program Summary'!$C$5:$C$5000,"&lt;&gt;Community Quarterback"))</f>
        <v/>
      </c>
      <c r="K370" s="133" t="str">
        <f t="shared" si="5"/>
        <v/>
      </c>
      <c r="M370" s="134" t="str" cm="1">
        <f t="array" ref="M370">IFERROR(INDEX(_xlfn._xlws.FILTER($A$5:$A$500,$A$5:$A$500&lt;&gt;""),ROWS($M$5:M370)),"")</f>
        <v/>
      </c>
    </row>
    <row r="371" spans="5:13" x14ac:dyDescent="0.3">
      <c r="E371" s="133" t="str">
        <f>IF($A371="","",SUMIFS('Program Summary'!$G$5:$G$5000,'Program Summary'!$B$5:$B$5000,$A371,'Program Summary'!$C$5:$C$5000,"Community Quarterback"))</f>
        <v/>
      </c>
      <c r="F371" s="133" t="str">
        <f>IF($A371="","",SUMIFS('Program Summary'!$H$5:$H$5000,'Program Summary'!$B$5:$B$5000,$A371,'Program Summary'!$C$5:$C$5000,"Community Quarterback"))</f>
        <v/>
      </c>
      <c r="G371" s="133" t="str">
        <f>IF($A371="","",SUMIFS('Program Summary'!$I$5:$I$5000,'Program Summary'!$B$5:$B$5000,$A371,'Program Summary'!$C$5:$C$5000,"Community Quarterback"))</f>
        <v/>
      </c>
      <c r="H371" s="133" t="str">
        <f>IF($A371="","",SUMIFS('Program Summary'!$G$5:$G$5000,'Program Summary'!$B$5:$B$5000,$A371,'Program Summary'!$C$5:$C$5000,"&lt;&gt;Community Quarterback"))</f>
        <v/>
      </c>
      <c r="I371" s="133" t="str">
        <f>IF($A371="","",SUMIFS('Program Summary'!$H$5:$H$5000,'Program Summary'!$B$5:$B$5000,$A371,'Program Summary'!$C$5:$C$5000,"&lt;&gt;Community Quarterback"))</f>
        <v/>
      </c>
      <c r="J371" s="133" t="str">
        <f>IF($A371="","",SUMIFS('Program Summary'!$I$5:$I$5000,'Program Summary'!$B$5:$B$5000,$A371,'Program Summary'!$C$5:$C$5000,"&lt;&gt;Community Quarterback"))</f>
        <v/>
      </c>
      <c r="K371" s="133" t="str">
        <f t="shared" si="5"/>
        <v/>
      </c>
      <c r="M371" s="134" t="str" cm="1">
        <f t="array" ref="M371">IFERROR(INDEX(_xlfn._xlws.FILTER($A$5:$A$500,$A$5:$A$500&lt;&gt;""),ROWS($M$5:M371)),"")</f>
        <v/>
      </c>
    </row>
    <row r="372" spans="5:13" x14ac:dyDescent="0.3">
      <c r="E372" s="133" t="str">
        <f>IF($A372="","",SUMIFS('Program Summary'!$G$5:$G$5000,'Program Summary'!$B$5:$B$5000,$A372,'Program Summary'!$C$5:$C$5000,"Community Quarterback"))</f>
        <v/>
      </c>
      <c r="F372" s="133" t="str">
        <f>IF($A372="","",SUMIFS('Program Summary'!$H$5:$H$5000,'Program Summary'!$B$5:$B$5000,$A372,'Program Summary'!$C$5:$C$5000,"Community Quarterback"))</f>
        <v/>
      </c>
      <c r="G372" s="133" t="str">
        <f>IF($A372="","",SUMIFS('Program Summary'!$I$5:$I$5000,'Program Summary'!$B$5:$B$5000,$A372,'Program Summary'!$C$5:$C$5000,"Community Quarterback"))</f>
        <v/>
      </c>
      <c r="H372" s="133" t="str">
        <f>IF($A372="","",SUMIFS('Program Summary'!$G$5:$G$5000,'Program Summary'!$B$5:$B$5000,$A372,'Program Summary'!$C$5:$C$5000,"&lt;&gt;Community Quarterback"))</f>
        <v/>
      </c>
      <c r="I372" s="133" t="str">
        <f>IF($A372="","",SUMIFS('Program Summary'!$H$5:$H$5000,'Program Summary'!$B$5:$B$5000,$A372,'Program Summary'!$C$5:$C$5000,"&lt;&gt;Community Quarterback"))</f>
        <v/>
      </c>
      <c r="J372" s="133" t="str">
        <f>IF($A372="","",SUMIFS('Program Summary'!$I$5:$I$5000,'Program Summary'!$B$5:$B$5000,$A372,'Program Summary'!$C$5:$C$5000,"&lt;&gt;Community Quarterback"))</f>
        <v/>
      </c>
      <c r="K372" s="133" t="str">
        <f t="shared" si="5"/>
        <v/>
      </c>
      <c r="M372" s="134" t="str" cm="1">
        <f t="array" ref="M372">IFERROR(INDEX(_xlfn._xlws.FILTER($A$5:$A$500,$A$5:$A$500&lt;&gt;""),ROWS($M$5:M372)),"")</f>
        <v/>
      </c>
    </row>
    <row r="373" spans="5:13" x14ac:dyDescent="0.3">
      <c r="E373" s="133" t="str">
        <f>IF($A373="","",SUMIFS('Program Summary'!$G$5:$G$5000,'Program Summary'!$B$5:$B$5000,$A373,'Program Summary'!$C$5:$C$5000,"Community Quarterback"))</f>
        <v/>
      </c>
      <c r="F373" s="133" t="str">
        <f>IF($A373="","",SUMIFS('Program Summary'!$H$5:$H$5000,'Program Summary'!$B$5:$B$5000,$A373,'Program Summary'!$C$5:$C$5000,"Community Quarterback"))</f>
        <v/>
      </c>
      <c r="G373" s="133" t="str">
        <f>IF($A373="","",SUMIFS('Program Summary'!$I$5:$I$5000,'Program Summary'!$B$5:$B$5000,$A373,'Program Summary'!$C$5:$C$5000,"Community Quarterback"))</f>
        <v/>
      </c>
      <c r="H373" s="133" t="str">
        <f>IF($A373="","",SUMIFS('Program Summary'!$G$5:$G$5000,'Program Summary'!$B$5:$B$5000,$A373,'Program Summary'!$C$5:$C$5000,"&lt;&gt;Community Quarterback"))</f>
        <v/>
      </c>
      <c r="I373" s="133" t="str">
        <f>IF($A373="","",SUMIFS('Program Summary'!$H$5:$H$5000,'Program Summary'!$B$5:$B$5000,$A373,'Program Summary'!$C$5:$C$5000,"&lt;&gt;Community Quarterback"))</f>
        <v/>
      </c>
      <c r="J373" s="133" t="str">
        <f>IF($A373="","",SUMIFS('Program Summary'!$I$5:$I$5000,'Program Summary'!$B$5:$B$5000,$A373,'Program Summary'!$C$5:$C$5000,"&lt;&gt;Community Quarterback"))</f>
        <v/>
      </c>
      <c r="K373" s="133" t="str">
        <f t="shared" si="5"/>
        <v/>
      </c>
      <c r="M373" s="134" t="str" cm="1">
        <f t="array" ref="M373">IFERROR(INDEX(_xlfn._xlws.FILTER($A$5:$A$500,$A$5:$A$500&lt;&gt;""),ROWS($M$5:M373)),"")</f>
        <v/>
      </c>
    </row>
    <row r="374" spans="5:13" x14ac:dyDescent="0.3">
      <c r="E374" s="133" t="str">
        <f>IF($A374="","",SUMIFS('Program Summary'!$G$5:$G$5000,'Program Summary'!$B$5:$B$5000,$A374,'Program Summary'!$C$5:$C$5000,"Community Quarterback"))</f>
        <v/>
      </c>
      <c r="F374" s="133" t="str">
        <f>IF($A374="","",SUMIFS('Program Summary'!$H$5:$H$5000,'Program Summary'!$B$5:$B$5000,$A374,'Program Summary'!$C$5:$C$5000,"Community Quarterback"))</f>
        <v/>
      </c>
      <c r="G374" s="133" t="str">
        <f>IF($A374="","",SUMIFS('Program Summary'!$I$5:$I$5000,'Program Summary'!$B$5:$B$5000,$A374,'Program Summary'!$C$5:$C$5000,"Community Quarterback"))</f>
        <v/>
      </c>
      <c r="H374" s="133" t="str">
        <f>IF($A374="","",SUMIFS('Program Summary'!$G$5:$G$5000,'Program Summary'!$B$5:$B$5000,$A374,'Program Summary'!$C$5:$C$5000,"&lt;&gt;Community Quarterback"))</f>
        <v/>
      </c>
      <c r="I374" s="133" t="str">
        <f>IF($A374="","",SUMIFS('Program Summary'!$H$5:$H$5000,'Program Summary'!$B$5:$B$5000,$A374,'Program Summary'!$C$5:$C$5000,"&lt;&gt;Community Quarterback"))</f>
        <v/>
      </c>
      <c r="J374" s="133" t="str">
        <f>IF($A374="","",SUMIFS('Program Summary'!$I$5:$I$5000,'Program Summary'!$B$5:$B$5000,$A374,'Program Summary'!$C$5:$C$5000,"&lt;&gt;Community Quarterback"))</f>
        <v/>
      </c>
      <c r="K374" s="133" t="str">
        <f t="shared" si="5"/>
        <v/>
      </c>
      <c r="M374" s="134" t="str" cm="1">
        <f t="array" ref="M374">IFERROR(INDEX(_xlfn._xlws.FILTER($A$5:$A$500,$A$5:$A$500&lt;&gt;""),ROWS($M$5:M374)),"")</f>
        <v/>
      </c>
    </row>
    <row r="375" spans="5:13" x14ac:dyDescent="0.3">
      <c r="E375" s="133" t="str">
        <f>IF($A375="","",SUMIFS('Program Summary'!$G$5:$G$5000,'Program Summary'!$B$5:$B$5000,$A375,'Program Summary'!$C$5:$C$5000,"Community Quarterback"))</f>
        <v/>
      </c>
      <c r="F375" s="133" t="str">
        <f>IF($A375="","",SUMIFS('Program Summary'!$H$5:$H$5000,'Program Summary'!$B$5:$B$5000,$A375,'Program Summary'!$C$5:$C$5000,"Community Quarterback"))</f>
        <v/>
      </c>
      <c r="G375" s="133" t="str">
        <f>IF($A375="","",SUMIFS('Program Summary'!$I$5:$I$5000,'Program Summary'!$B$5:$B$5000,$A375,'Program Summary'!$C$5:$C$5000,"Community Quarterback"))</f>
        <v/>
      </c>
      <c r="H375" s="133" t="str">
        <f>IF($A375="","",SUMIFS('Program Summary'!$G$5:$G$5000,'Program Summary'!$B$5:$B$5000,$A375,'Program Summary'!$C$5:$C$5000,"&lt;&gt;Community Quarterback"))</f>
        <v/>
      </c>
      <c r="I375" s="133" t="str">
        <f>IF($A375="","",SUMIFS('Program Summary'!$H$5:$H$5000,'Program Summary'!$B$5:$B$5000,$A375,'Program Summary'!$C$5:$C$5000,"&lt;&gt;Community Quarterback"))</f>
        <v/>
      </c>
      <c r="J375" s="133" t="str">
        <f>IF($A375="","",SUMIFS('Program Summary'!$I$5:$I$5000,'Program Summary'!$B$5:$B$5000,$A375,'Program Summary'!$C$5:$C$5000,"&lt;&gt;Community Quarterback"))</f>
        <v/>
      </c>
      <c r="K375" s="133" t="str">
        <f t="shared" si="5"/>
        <v/>
      </c>
      <c r="M375" s="134" t="str" cm="1">
        <f t="array" ref="M375">IFERROR(INDEX(_xlfn._xlws.FILTER($A$5:$A$500,$A$5:$A$500&lt;&gt;""),ROWS($M$5:M375)),"")</f>
        <v/>
      </c>
    </row>
    <row r="376" spans="5:13" x14ac:dyDescent="0.3">
      <c r="E376" s="133" t="str">
        <f>IF($A376="","",SUMIFS('Program Summary'!$G$5:$G$5000,'Program Summary'!$B$5:$B$5000,$A376,'Program Summary'!$C$5:$C$5000,"Community Quarterback"))</f>
        <v/>
      </c>
      <c r="F376" s="133" t="str">
        <f>IF($A376="","",SUMIFS('Program Summary'!$H$5:$H$5000,'Program Summary'!$B$5:$B$5000,$A376,'Program Summary'!$C$5:$C$5000,"Community Quarterback"))</f>
        <v/>
      </c>
      <c r="G376" s="133" t="str">
        <f>IF($A376="","",SUMIFS('Program Summary'!$I$5:$I$5000,'Program Summary'!$B$5:$B$5000,$A376,'Program Summary'!$C$5:$C$5000,"Community Quarterback"))</f>
        <v/>
      </c>
      <c r="H376" s="133" t="str">
        <f>IF($A376="","",SUMIFS('Program Summary'!$G$5:$G$5000,'Program Summary'!$B$5:$B$5000,$A376,'Program Summary'!$C$5:$C$5000,"&lt;&gt;Community Quarterback"))</f>
        <v/>
      </c>
      <c r="I376" s="133" t="str">
        <f>IF($A376="","",SUMIFS('Program Summary'!$H$5:$H$5000,'Program Summary'!$B$5:$B$5000,$A376,'Program Summary'!$C$5:$C$5000,"&lt;&gt;Community Quarterback"))</f>
        <v/>
      </c>
      <c r="J376" s="133" t="str">
        <f>IF($A376="","",SUMIFS('Program Summary'!$I$5:$I$5000,'Program Summary'!$B$5:$B$5000,$A376,'Program Summary'!$C$5:$C$5000,"&lt;&gt;Community Quarterback"))</f>
        <v/>
      </c>
      <c r="K376" s="133" t="str">
        <f t="shared" si="5"/>
        <v/>
      </c>
      <c r="M376" s="134" t="str" cm="1">
        <f t="array" ref="M376">IFERROR(INDEX(_xlfn._xlws.FILTER($A$5:$A$500,$A$5:$A$500&lt;&gt;""),ROWS($M$5:M376)),"")</f>
        <v/>
      </c>
    </row>
    <row r="377" spans="5:13" x14ac:dyDescent="0.3">
      <c r="E377" s="133" t="str">
        <f>IF($A377="","",SUMIFS('Program Summary'!$G$5:$G$5000,'Program Summary'!$B$5:$B$5000,$A377,'Program Summary'!$C$5:$C$5000,"Community Quarterback"))</f>
        <v/>
      </c>
      <c r="F377" s="133" t="str">
        <f>IF($A377="","",SUMIFS('Program Summary'!$H$5:$H$5000,'Program Summary'!$B$5:$B$5000,$A377,'Program Summary'!$C$5:$C$5000,"Community Quarterback"))</f>
        <v/>
      </c>
      <c r="G377" s="133" t="str">
        <f>IF($A377="","",SUMIFS('Program Summary'!$I$5:$I$5000,'Program Summary'!$B$5:$B$5000,$A377,'Program Summary'!$C$5:$C$5000,"Community Quarterback"))</f>
        <v/>
      </c>
      <c r="H377" s="133" t="str">
        <f>IF($A377="","",SUMIFS('Program Summary'!$G$5:$G$5000,'Program Summary'!$B$5:$B$5000,$A377,'Program Summary'!$C$5:$C$5000,"&lt;&gt;Community Quarterback"))</f>
        <v/>
      </c>
      <c r="I377" s="133" t="str">
        <f>IF($A377="","",SUMIFS('Program Summary'!$H$5:$H$5000,'Program Summary'!$B$5:$B$5000,$A377,'Program Summary'!$C$5:$C$5000,"&lt;&gt;Community Quarterback"))</f>
        <v/>
      </c>
      <c r="J377" s="133" t="str">
        <f>IF($A377="","",SUMIFS('Program Summary'!$I$5:$I$5000,'Program Summary'!$B$5:$B$5000,$A377,'Program Summary'!$C$5:$C$5000,"&lt;&gt;Community Quarterback"))</f>
        <v/>
      </c>
      <c r="K377" s="133" t="str">
        <f t="shared" si="5"/>
        <v/>
      </c>
      <c r="M377" s="134" t="str" cm="1">
        <f t="array" ref="M377">IFERROR(INDEX(_xlfn._xlws.FILTER($A$5:$A$500,$A$5:$A$500&lt;&gt;""),ROWS($M$5:M377)),"")</f>
        <v/>
      </c>
    </row>
    <row r="378" spans="5:13" x14ac:dyDescent="0.3">
      <c r="E378" s="133" t="str">
        <f>IF($A378="","",SUMIFS('Program Summary'!$G$5:$G$5000,'Program Summary'!$B$5:$B$5000,$A378,'Program Summary'!$C$5:$C$5000,"Community Quarterback"))</f>
        <v/>
      </c>
      <c r="F378" s="133" t="str">
        <f>IF($A378="","",SUMIFS('Program Summary'!$H$5:$H$5000,'Program Summary'!$B$5:$B$5000,$A378,'Program Summary'!$C$5:$C$5000,"Community Quarterback"))</f>
        <v/>
      </c>
      <c r="G378" s="133" t="str">
        <f>IF($A378="","",SUMIFS('Program Summary'!$I$5:$I$5000,'Program Summary'!$B$5:$B$5000,$A378,'Program Summary'!$C$5:$C$5000,"Community Quarterback"))</f>
        <v/>
      </c>
      <c r="H378" s="133" t="str">
        <f>IF($A378="","",SUMIFS('Program Summary'!$G$5:$G$5000,'Program Summary'!$B$5:$B$5000,$A378,'Program Summary'!$C$5:$C$5000,"&lt;&gt;Community Quarterback"))</f>
        <v/>
      </c>
      <c r="I378" s="133" t="str">
        <f>IF($A378="","",SUMIFS('Program Summary'!$H$5:$H$5000,'Program Summary'!$B$5:$B$5000,$A378,'Program Summary'!$C$5:$C$5000,"&lt;&gt;Community Quarterback"))</f>
        <v/>
      </c>
      <c r="J378" s="133" t="str">
        <f>IF($A378="","",SUMIFS('Program Summary'!$I$5:$I$5000,'Program Summary'!$B$5:$B$5000,$A378,'Program Summary'!$C$5:$C$5000,"&lt;&gt;Community Quarterback"))</f>
        <v/>
      </c>
      <c r="K378" s="133" t="str">
        <f t="shared" si="5"/>
        <v/>
      </c>
      <c r="M378" s="134" t="str" cm="1">
        <f t="array" ref="M378">IFERROR(INDEX(_xlfn._xlws.FILTER($A$5:$A$500,$A$5:$A$500&lt;&gt;""),ROWS($M$5:M378)),"")</f>
        <v/>
      </c>
    </row>
    <row r="379" spans="5:13" x14ac:dyDescent="0.3">
      <c r="E379" s="133" t="str">
        <f>IF($A379="","",SUMIFS('Program Summary'!$G$5:$G$5000,'Program Summary'!$B$5:$B$5000,$A379,'Program Summary'!$C$5:$C$5000,"Community Quarterback"))</f>
        <v/>
      </c>
      <c r="F379" s="133" t="str">
        <f>IF($A379="","",SUMIFS('Program Summary'!$H$5:$H$5000,'Program Summary'!$B$5:$B$5000,$A379,'Program Summary'!$C$5:$C$5000,"Community Quarterback"))</f>
        <v/>
      </c>
      <c r="G379" s="133" t="str">
        <f>IF($A379="","",SUMIFS('Program Summary'!$I$5:$I$5000,'Program Summary'!$B$5:$B$5000,$A379,'Program Summary'!$C$5:$C$5000,"Community Quarterback"))</f>
        <v/>
      </c>
      <c r="H379" s="133" t="str">
        <f>IF($A379="","",SUMIFS('Program Summary'!$G$5:$G$5000,'Program Summary'!$B$5:$B$5000,$A379,'Program Summary'!$C$5:$C$5000,"&lt;&gt;Community Quarterback"))</f>
        <v/>
      </c>
      <c r="I379" s="133" t="str">
        <f>IF($A379="","",SUMIFS('Program Summary'!$H$5:$H$5000,'Program Summary'!$B$5:$B$5000,$A379,'Program Summary'!$C$5:$C$5000,"&lt;&gt;Community Quarterback"))</f>
        <v/>
      </c>
      <c r="J379" s="133" t="str">
        <f>IF($A379="","",SUMIFS('Program Summary'!$I$5:$I$5000,'Program Summary'!$B$5:$B$5000,$A379,'Program Summary'!$C$5:$C$5000,"&lt;&gt;Community Quarterback"))</f>
        <v/>
      </c>
      <c r="K379" s="133" t="str">
        <f t="shared" si="5"/>
        <v/>
      </c>
      <c r="M379" s="134" t="str" cm="1">
        <f t="array" ref="M379">IFERROR(INDEX(_xlfn._xlws.FILTER($A$5:$A$500,$A$5:$A$500&lt;&gt;""),ROWS($M$5:M379)),"")</f>
        <v/>
      </c>
    </row>
    <row r="380" spans="5:13" x14ac:dyDescent="0.3">
      <c r="E380" s="133" t="str">
        <f>IF($A380="","",SUMIFS('Program Summary'!$G$5:$G$5000,'Program Summary'!$B$5:$B$5000,$A380,'Program Summary'!$C$5:$C$5000,"Community Quarterback"))</f>
        <v/>
      </c>
      <c r="F380" s="133" t="str">
        <f>IF($A380="","",SUMIFS('Program Summary'!$H$5:$H$5000,'Program Summary'!$B$5:$B$5000,$A380,'Program Summary'!$C$5:$C$5000,"Community Quarterback"))</f>
        <v/>
      </c>
      <c r="G380" s="133" t="str">
        <f>IF($A380="","",SUMIFS('Program Summary'!$I$5:$I$5000,'Program Summary'!$B$5:$B$5000,$A380,'Program Summary'!$C$5:$C$5000,"Community Quarterback"))</f>
        <v/>
      </c>
      <c r="H380" s="133" t="str">
        <f>IF($A380="","",SUMIFS('Program Summary'!$G$5:$G$5000,'Program Summary'!$B$5:$B$5000,$A380,'Program Summary'!$C$5:$C$5000,"&lt;&gt;Community Quarterback"))</f>
        <v/>
      </c>
      <c r="I380" s="133" t="str">
        <f>IF($A380="","",SUMIFS('Program Summary'!$H$5:$H$5000,'Program Summary'!$B$5:$B$5000,$A380,'Program Summary'!$C$5:$C$5000,"&lt;&gt;Community Quarterback"))</f>
        <v/>
      </c>
      <c r="J380" s="133" t="str">
        <f>IF($A380="","",SUMIFS('Program Summary'!$I$5:$I$5000,'Program Summary'!$B$5:$B$5000,$A380,'Program Summary'!$C$5:$C$5000,"&lt;&gt;Community Quarterback"))</f>
        <v/>
      </c>
      <c r="K380" s="133" t="str">
        <f t="shared" si="5"/>
        <v/>
      </c>
      <c r="M380" s="134" t="str" cm="1">
        <f t="array" ref="M380">IFERROR(INDEX(_xlfn._xlws.FILTER($A$5:$A$500,$A$5:$A$500&lt;&gt;""),ROWS($M$5:M380)),"")</f>
        <v/>
      </c>
    </row>
    <row r="381" spans="5:13" x14ac:dyDescent="0.3">
      <c r="E381" s="133" t="str">
        <f>IF($A381="","",SUMIFS('Program Summary'!$G$5:$G$5000,'Program Summary'!$B$5:$B$5000,$A381,'Program Summary'!$C$5:$C$5000,"Community Quarterback"))</f>
        <v/>
      </c>
      <c r="F381" s="133" t="str">
        <f>IF($A381="","",SUMIFS('Program Summary'!$H$5:$H$5000,'Program Summary'!$B$5:$B$5000,$A381,'Program Summary'!$C$5:$C$5000,"Community Quarterback"))</f>
        <v/>
      </c>
      <c r="G381" s="133" t="str">
        <f>IF($A381="","",SUMIFS('Program Summary'!$I$5:$I$5000,'Program Summary'!$B$5:$B$5000,$A381,'Program Summary'!$C$5:$C$5000,"Community Quarterback"))</f>
        <v/>
      </c>
      <c r="H381" s="133" t="str">
        <f>IF($A381="","",SUMIFS('Program Summary'!$G$5:$G$5000,'Program Summary'!$B$5:$B$5000,$A381,'Program Summary'!$C$5:$C$5000,"&lt;&gt;Community Quarterback"))</f>
        <v/>
      </c>
      <c r="I381" s="133" t="str">
        <f>IF($A381="","",SUMIFS('Program Summary'!$H$5:$H$5000,'Program Summary'!$B$5:$B$5000,$A381,'Program Summary'!$C$5:$C$5000,"&lt;&gt;Community Quarterback"))</f>
        <v/>
      </c>
      <c r="J381" s="133" t="str">
        <f>IF($A381="","",SUMIFS('Program Summary'!$I$5:$I$5000,'Program Summary'!$B$5:$B$5000,$A381,'Program Summary'!$C$5:$C$5000,"&lt;&gt;Community Quarterback"))</f>
        <v/>
      </c>
      <c r="K381" s="133" t="str">
        <f t="shared" si="5"/>
        <v/>
      </c>
      <c r="M381" s="134" t="str" cm="1">
        <f t="array" ref="M381">IFERROR(INDEX(_xlfn._xlws.FILTER($A$5:$A$500,$A$5:$A$500&lt;&gt;""),ROWS($M$5:M381)),"")</f>
        <v/>
      </c>
    </row>
    <row r="382" spans="5:13" x14ac:dyDescent="0.3">
      <c r="E382" s="133" t="str">
        <f>IF($A382="","",SUMIFS('Program Summary'!$G$5:$G$5000,'Program Summary'!$B$5:$B$5000,$A382,'Program Summary'!$C$5:$C$5000,"Community Quarterback"))</f>
        <v/>
      </c>
      <c r="F382" s="133" t="str">
        <f>IF($A382="","",SUMIFS('Program Summary'!$H$5:$H$5000,'Program Summary'!$B$5:$B$5000,$A382,'Program Summary'!$C$5:$C$5000,"Community Quarterback"))</f>
        <v/>
      </c>
      <c r="G382" s="133" t="str">
        <f>IF($A382="","",SUMIFS('Program Summary'!$I$5:$I$5000,'Program Summary'!$B$5:$B$5000,$A382,'Program Summary'!$C$5:$C$5000,"Community Quarterback"))</f>
        <v/>
      </c>
      <c r="H382" s="133" t="str">
        <f>IF($A382="","",SUMIFS('Program Summary'!$G$5:$G$5000,'Program Summary'!$B$5:$B$5000,$A382,'Program Summary'!$C$5:$C$5000,"&lt;&gt;Community Quarterback"))</f>
        <v/>
      </c>
      <c r="I382" s="133" t="str">
        <f>IF($A382="","",SUMIFS('Program Summary'!$H$5:$H$5000,'Program Summary'!$B$5:$B$5000,$A382,'Program Summary'!$C$5:$C$5000,"&lt;&gt;Community Quarterback"))</f>
        <v/>
      </c>
      <c r="J382" s="133" t="str">
        <f>IF($A382="","",SUMIFS('Program Summary'!$I$5:$I$5000,'Program Summary'!$B$5:$B$5000,$A382,'Program Summary'!$C$5:$C$5000,"&lt;&gt;Community Quarterback"))</f>
        <v/>
      </c>
      <c r="K382" s="133" t="str">
        <f t="shared" si="5"/>
        <v/>
      </c>
      <c r="M382" s="134" t="str" cm="1">
        <f t="array" ref="M382">IFERROR(INDEX(_xlfn._xlws.FILTER($A$5:$A$500,$A$5:$A$500&lt;&gt;""),ROWS($M$5:M382)),"")</f>
        <v/>
      </c>
    </row>
    <row r="383" spans="5:13" x14ac:dyDescent="0.3">
      <c r="E383" s="133" t="str">
        <f>IF($A383="","",SUMIFS('Program Summary'!$G$5:$G$5000,'Program Summary'!$B$5:$B$5000,$A383,'Program Summary'!$C$5:$C$5000,"Community Quarterback"))</f>
        <v/>
      </c>
      <c r="F383" s="133" t="str">
        <f>IF($A383="","",SUMIFS('Program Summary'!$H$5:$H$5000,'Program Summary'!$B$5:$B$5000,$A383,'Program Summary'!$C$5:$C$5000,"Community Quarterback"))</f>
        <v/>
      </c>
      <c r="G383" s="133" t="str">
        <f>IF($A383="","",SUMIFS('Program Summary'!$I$5:$I$5000,'Program Summary'!$B$5:$B$5000,$A383,'Program Summary'!$C$5:$C$5000,"Community Quarterback"))</f>
        <v/>
      </c>
      <c r="H383" s="133" t="str">
        <f>IF($A383="","",SUMIFS('Program Summary'!$G$5:$G$5000,'Program Summary'!$B$5:$B$5000,$A383,'Program Summary'!$C$5:$C$5000,"&lt;&gt;Community Quarterback"))</f>
        <v/>
      </c>
      <c r="I383" s="133" t="str">
        <f>IF($A383="","",SUMIFS('Program Summary'!$H$5:$H$5000,'Program Summary'!$B$5:$B$5000,$A383,'Program Summary'!$C$5:$C$5000,"&lt;&gt;Community Quarterback"))</f>
        <v/>
      </c>
      <c r="J383" s="133" t="str">
        <f>IF($A383="","",SUMIFS('Program Summary'!$I$5:$I$5000,'Program Summary'!$B$5:$B$5000,$A383,'Program Summary'!$C$5:$C$5000,"&lt;&gt;Community Quarterback"))</f>
        <v/>
      </c>
      <c r="K383" s="133" t="str">
        <f t="shared" si="5"/>
        <v/>
      </c>
      <c r="M383" s="134" t="str" cm="1">
        <f t="array" ref="M383">IFERROR(INDEX(_xlfn._xlws.FILTER($A$5:$A$500,$A$5:$A$500&lt;&gt;""),ROWS($M$5:M383)),"")</f>
        <v/>
      </c>
    </row>
    <row r="384" spans="5:13" x14ac:dyDescent="0.3">
      <c r="E384" s="133" t="str">
        <f>IF($A384="","",SUMIFS('Program Summary'!$G$5:$G$5000,'Program Summary'!$B$5:$B$5000,$A384,'Program Summary'!$C$5:$C$5000,"Community Quarterback"))</f>
        <v/>
      </c>
      <c r="F384" s="133" t="str">
        <f>IF($A384="","",SUMIFS('Program Summary'!$H$5:$H$5000,'Program Summary'!$B$5:$B$5000,$A384,'Program Summary'!$C$5:$C$5000,"Community Quarterback"))</f>
        <v/>
      </c>
      <c r="G384" s="133" t="str">
        <f>IF($A384="","",SUMIFS('Program Summary'!$I$5:$I$5000,'Program Summary'!$B$5:$B$5000,$A384,'Program Summary'!$C$5:$C$5000,"Community Quarterback"))</f>
        <v/>
      </c>
      <c r="H384" s="133" t="str">
        <f>IF($A384="","",SUMIFS('Program Summary'!$G$5:$G$5000,'Program Summary'!$B$5:$B$5000,$A384,'Program Summary'!$C$5:$C$5000,"&lt;&gt;Community Quarterback"))</f>
        <v/>
      </c>
      <c r="I384" s="133" t="str">
        <f>IF($A384="","",SUMIFS('Program Summary'!$H$5:$H$5000,'Program Summary'!$B$5:$B$5000,$A384,'Program Summary'!$C$5:$C$5000,"&lt;&gt;Community Quarterback"))</f>
        <v/>
      </c>
      <c r="J384" s="133" t="str">
        <f>IF($A384="","",SUMIFS('Program Summary'!$I$5:$I$5000,'Program Summary'!$B$5:$B$5000,$A384,'Program Summary'!$C$5:$C$5000,"&lt;&gt;Community Quarterback"))</f>
        <v/>
      </c>
      <c r="K384" s="133" t="str">
        <f t="shared" si="5"/>
        <v/>
      </c>
      <c r="M384" s="134" t="str" cm="1">
        <f t="array" ref="M384">IFERROR(INDEX(_xlfn._xlws.FILTER($A$5:$A$500,$A$5:$A$500&lt;&gt;""),ROWS($M$5:M384)),"")</f>
        <v/>
      </c>
    </row>
    <row r="385" spans="5:13" x14ac:dyDescent="0.3">
      <c r="E385" s="133" t="str">
        <f>IF($A385="","",SUMIFS('Program Summary'!$G$5:$G$5000,'Program Summary'!$B$5:$B$5000,$A385,'Program Summary'!$C$5:$C$5000,"Community Quarterback"))</f>
        <v/>
      </c>
      <c r="F385" s="133" t="str">
        <f>IF($A385="","",SUMIFS('Program Summary'!$H$5:$H$5000,'Program Summary'!$B$5:$B$5000,$A385,'Program Summary'!$C$5:$C$5000,"Community Quarterback"))</f>
        <v/>
      </c>
      <c r="G385" s="133" t="str">
        <f>IF($A385="","",SUMIFS('Program Summary'!$I$5:$I$5000,'Program Summary'!$B$5:$B$5000,$A385,'Program Summary'!$C$5:$C$5000,"Community Quarterback"))</f>
        <v/>
      </c>
      <c r="H385" s="133" t="str">
        <f>IF($A385="","",SUMIFS('Program Summary'!$G$5:$G$5000,'Program Summary'!$B$5:$B$5000,$A385,'Program Summary'!$C$5:$C$5000,"&lt;&gt;Community Quarterback"))</f>
        <v/>
      </c>
      <c r="I385" s="133" t="str">
        <f>IF($A385="","",SUMIFS('Program Summary'!$H$5:$H$5000,'Program Summary'!$B$5:$B$5000,$A385,'Program Summary'!$C$5:$C$5000,"&lt;&gt;Community Quarterback"))</f>
        <v/>
      </c>
      <c r="J385" s="133" t="str">
        <f>IF($A385="","",SUMIFS('Program Summary'!$I$5:$I$5000,'Program Summary'!$B$5:$B$5000,$A385,'Program Summary'!$C$5:$C$5000,"&lt;&gt;Community Quarterback"))</f>
        <v/>
      </c>
      <c r="K385" s="133" t="str">
        <f t="shared" si="5"/>
        <v/>
      </c>
      <c r="M385" s="134" t="str" cm="1">
        <f t="array" ref="M385">IFERROR(INDEX(_xlfn._xlws.FILTER($A$5:$A$500,$A$5:$A$500&lt;&gt;""),ROWS($M$5:M385)),"")</f>
        <v/>
      </c>
    </row>
    <row r="386" spans="5:13" x14ac:dyDescent="0.3">
      <c r="E386" s="133" t="str">
        <f>IF($A386="","",SUMIFS('Program Summary'!$G$5:$G$5000,'Program Summary'!$B$5:$B$5000,$A386,'Program Summary'!$C$5:$C$5000,"Community Quarterback"))</f>
        <v/>
      </c>
      <c r="F386" s="133" t="str">
        <f>IF($A386="","",SUMIFS('Program Summary'!$H$5:$H$5000,'Program Summary'!$B$5:$B$5000,$A386,'Program Summary'!$C$5:$C$5000,"Community Quarterback"))</f>
        <v/>
      </c>
      <c r="G386" s="133" t="str">
        <f>IF($A386="","",SUMIFS('Program Summary'!$I$5:$I$5000,'Program Summary'!$B$5:$B$5000,$A386,'Program Summary'!$C$5:$C$5000,"Community Quarterback"))</f>
        <v/>
      </c>
      <c r="H386" s="133" t="str">
        <f>IF($A386="","",SUMIFS('Program Summary'!$G$5:$G$5000,'Program Summary'!$B$5:$B$5000,$A386,'Program Summary'!$C$5:$C$5000,"&lt;&gt;Community Quarterback"))</f>
        <v/>
      </c>
      <c r="I386" s="133" t="str">
        <f>IF($A386="","",SUMIFS('Program Summary'!$H$5:$H$5000,'Program Summary'!$B$5:$B$5000,$A386,'Program Summary'!$C$5:$C$5000,"&lt;&gt;Community Quarterback"))</f>
        <v/>
      </c>
      <c r="J386" s="133" t="str">
        <f>IF($A386="","",SUMIFS('Program Summary'!$I$5:$I$5000,'Program Summary'!$B$5:$B$5000,$A386,'Program Summary'!$C$5:$C$5000,"&lt;&gt;Community Quarterback"))</f>
        <v/>
      </c>
      <c r="K386" s="133" t="str">
        <f t="shared" si="5"/>
        <v/>
      </c>
      <c r="M386" s="134" t="str" cm="1">
        <f t="array" ref="M386">IFERROR(INDEX(_xlfn._xlws.FILTER($A$5:$A$500,$A$5:$A$500&lt;&gt;""),ROWS($M$5:M386)),"")</f>
        <v/>
      </c>
    </row>
    <row r="387" spans="5:13" x14ac:dyDescent="0.3">
      <c r="E387" s="133" t="str">
        <f>IF($A387="","",SUMIFS('Program Summary'!$G$5:$G$5000,'Program Summary'!$B$5:$B$5000,$A387,'Program Summary'!$C$5:$C$5000,"Community Quarterback"))</f>
        <v/>
      </c>
      <c r="F387" s="133" t="str">
        <f>IF($A387="","",SUMIFS('Program Summary'!$H$5:$H$5000,'Program Summary'!$B$5:$B$5000,$A387,'Program Summary'!$C$5:$C$5000,"Community Quarterback"))</f>
        <v/>
      </c>
      <c r="G387" s="133" t="str">
        <f>IF($A387="","",SUMIFS('Program Summary'!$I$5:$I$5000,'Program Summary'!$B$5:$B$5000,$A387,'Program Summary'!$C$5:$C$5000,"Community Quarterback"))</f>
        <v/>
      </c>
      <c r="H387" s="133" t="str">
        <f>IF($A387="","",SUMIFS('Program Summary'!$G$5:$G$5000,'Program Summary'!$B$5:$B$5000,$A387,'Program Summary'!$C$5:$C$5000,"&lt;&gt;Community Quarterback"))</f>
        <v/>
      </c>
      <c r="I387" s="133" t="str">
        <f>IF($A387="","",SUMIFS('Program Summary'!$H$5:$H$5000,'Program Summary'!$B$5:$B$5000,$A387,'Program Summary'!$C$5:$C$5000,"&lt;&gt;Community Quarterback"))</f>
        <v/>
      </c>
      <c r="J387" s="133" t="str">
        <f>IF($A387="","",SUMIFS('Program Summary'!$I$5:$I$5000,'Program Summary'!$B$5:$B$5000,$A387,'Program Summary'!$C$5:$C$5000,"&lt;&gt;Community Quarterback"))</f>
        <v/>
      </c>
      <c r="K387" s="133" t="str">
        <f t="shared" si="5"/>
        <v/>
      </c>
      <c r="M387" s="134" t="str" cm="1">
        <f t="array" ref="M387">IFERROR(INDEX(_xlfn._xlws.FILTER($A$5:$A$500,$A$5:$A$500&lt;&gt;""),ROWS($M$5:M387)),"")</f>
        <v/>
      </c>
    </row>
    <row r="388" spans="5:13" x14ac:dyDescent="0.3">
      <c r="E388" s="133" t="str">
        <f>IF($A388="","",SUMIFS('Program Summary'!$G$5:$G$5000,'Program Summary'!$B$5:$B$5000,$A388,'Program Summary'!$C$5:$C$5000,"Community Quarterback"))</f>
        <v/>
      </c>
      <c r="F388" s="133" t="str">
        <f>IF($A388="","",SUMIFS('Program Summary'!$H$5:$H$5000,'Program Summary'!$B$5:$B$5000,$A388,'Program Summary'!$C$5:$C$5000,"Community Quarterback"))</f>
        <v/>
      </c>
      <c r="G388" s="133" t="str">
        <f>IF($A388="","",SUMIFS('Program Summary'!$I$5:$I$5000,'Program Summary'!$B$5:$B$5000,$A388,'Program Summary'!$C$5:$C$5000,"Community Quarterback"))</f>
        <v/>
      </c>
      <c r="H388" s="133" t="str">
        <f>IF($A388="","",SUMIFS('Program Summary'!$G$5:$G$5000,'Program Summary'!$B$5:$B$5000,$A388,'Program Summary'!$C$5:$C$5000,"&lt;&gt;Community Quarterback"))</f>
        <v/>
      </c>
      <c r="I388" s="133" t="str">
        <f>IF($A388="","",SUMIFS('Program Summary'!$H$5:$H$5000,'Program Summary'!$B$5:$B$5000,$A388,'Program Summary'!$C$5:$C$5000,"&lt;&gt;Community Quarterback"))</f>
        <v/>
      </c>
      <c r="J388" s="133" t="str">
        <f>IF($A388="","",SUMIFS('Program Summary'!$I$5:$I$5000,'Program Summary'!$B$5:$B$5000,$A388,'Program Summary'!$C$5:$C$5000,"&lt;&gt;Community Quarterback"))</f>
        <v/>
      </c>
      <c r="K388" s="133" t="str">
        <f t="shared" si="5"/>
        <v/>
      </c>
      <c r="M388" s="134" t="str" cm="1">
        <f t="array" ref="M388">IFERROR(INDEX(_xlfn._xlws.FILTER($A$5:$A$500,$A$5:$A$500&lt;&gt;""),ROWS($M$5:M388)),"")</f>
        <v/>
      </c>
    </row>
    <row r="389" spans="5:13" x14ac:dyDescent="0.3">
      <c r="E389" s="133" t="str">
        <f>IF($A389="","",SUMIFS('Program Summary'!$G$5:$G$5000,'Program Summary'!$B$5:$B$5000,$A389,'Program Summary'!$C$5:$C$5000,"Community Quarterback"))</f>
        <v/>
      </c>
      <c r="F389" s="133" t="str">
        <f>IF($A389="","",SUMIFS('Program Summary'!$H$5:$H$5000,'Program Summary'!$B$5:$B$5000,$A389,'Program Summary'!$C$5:$C$5000,"Community Quarterback"))</f>
        <v/>
      </c>
      <c r="G389" s="133" t="str">
        <f>IF($A389="","",SUMIFS('Program Summary'!$I$5:$I$5000,'Program Summary'!$B$5:$B$5000,$A389,'Program Summary'!$C$5:$C$5000,"Community Quarterback"))</f>
        <v/>
      </c>
      <c r="H389" s="133" t="str">
        <f>IF($A389="","",SUMIFS('Program Summary'!$G$5:$G$5000,'Program Summary'!$B$5:$B$5000,$A389,'Program Summary'!$C$5:$C$5000,"&lt;&gt;Community Quarterback"))</f>
        <v/>
      </c>
      <c r="I389" s="133" t="str">
        <f>IF($A389="","",SUMIFS('Program Summary'!$H$5:$H$5000,'Program Summary'!$B$5:$B$5000,$A389,'Program Summary'!$C$5:$C$5000,"&lt;&gt;Community Quarterback"))</f>
        <v/>
      </c>
      <c r="J389" s="133" t="str">
        <f>IF($A389="","",SUMIFS('Program Summary'!$I$5:$I$5000,'Program Summary'!$B$5:$B$5000,$A389,'Program Summary'!$C$5:$C$5000,"&lt;&gt;Community Quarterback"))</f>
        <v/>
      </c>
      <c r="K389" s="133" t="str">
        <f t="shared" si="5"/>
        <v/>
      </c>
      <c r="M389" s="134" t="str" cm="1">
        <f t="array" ref="M389">IFERROR(INDEX(_xlfn._xlws.FILTER($A$5:$A$500,$A$5:$A$500&lt;&gt;""),ROWS($M$5:M389)),"")</f>
        <v/>
      </c>
    </row>
    <row r="390" spans="5:13" x14ac:dyDescent="0.3">
      <c r="E390" s="133" t="str">
        <f>IF($A390="","",SUMIFS('Program Summary'!$G$5:$G$5000,'Program Summary'!$B$5:$B$5000,$A390,'Program Summary'!$C$5:$C$5000,"Community Quarterback"))</f>
        <v/>
      </c>
      <c r="F390" s="133" t="str">
        <f>IF($A390="","",SUMIFS('Program Summary'!$H$5:$H$5000,'Program Summary'!$B$5:$B$5000,$A390,'Program Summary'!$C$5:$C$5000,"Community Quarterback"))</f>
        <v/>
      </c>
      <c r="G390" s="133" t="str">
        <f>IF($A390="","",SUMIFS('Program Summary'!$I$5:$I$5000,'Program Summary'!$B$5:$B$5000,$A390,'Program Summary'!$C$5:$C$5000,"Community Quarterback"))</f>
        <v/>
      </c>
      <c r="H390" s="133" t="str">
        <f>IF($A390="","",SUMIFS('Program Summary'!$G$5:$G$5000,'Program Summary'!$B$5:$B$5000,$A390,'Program Summary'!$C$5:$C$5000,"&lt;&gt;Community Quarterback"))</f>
        <v/>
      </c>
      <c r="I390" s="133" t="str">
        <f>IF($A390="","",SUMIFS('Program Summary'!$H$5:$H$5000,'Program Summary'!$B$5:$B$5000,$A390,'Program Summary'!$C$5:$C$5000,"&lt;&gt;Community Quarterback"))</f>
        <v/>
      </c>
      <c r="J390" s="133" t="str">
        <f>IF($A390="","",SUMIFS('Program Summary'!$I$5:$I$5000,'Program Summary'!$B$5:$B$5000,$A390,'Program Summary'!$C$5:$C$5000,"&lt;&gt;Community Quarterback"))</f>
        <v/>
      </c>
      <c r="K390" s="133" t="str">
        <f t="shared" ref="K390:K453" si="6">IF($A390="","",SUM(E390:J390))</f>
        <v/>
      </c>
      <c r="M390" s="134" t="str" cm="1">
        <f t="array" ref="M390">IFERROR(INDEX(_xlfn._xlws.FILTER($A$5:$A$500,$A$5:$A$500&lt;&gt;""),ROWS($M$5:M390)),"")</f>
        <v/>
      </c>
    </row>
    <row r="391" spans="5:13" x14ac:dyDescent="0.3">
      <c r="E391" s="133" t="str">
        <f>IF($A391="","",SUMIFS('Program Summary'!$G$5:$G$5000,'Program Summary'!$B$5:$B$5000,$A391,'Program Summary'!$C$5:$C$5000,"Community Quarterback"))</f>
        <v/>
      </c>
      <c r="F391" s="133" t="str">
        <f>IF($A391="","",SUMIFS('Program Summary'!$H$5:$H$5000,'Program Summary'!$B$5:$B$5000,$A391,'Program Summary'!$C$5:$C$5000,"Community Quarterback"))</f>
        <v/>
      </c>
      <c r="G391" s="133" t="str">
        <f>IF($A391="","",SUMIFS('Program Summary'!$I$5:$I$5000,'Program Summary'!$B$5:$B$5000,$A391,'Program Summary'!$C$5:$C$5000,"Community Quarterback"))</f>
        <v/>
      </c>
      <c r="H391" s="133" t="str">
        <f>IF($A391="","",SUMIFS('Program Summary'!$G$5:$G$5000,'Program Summary'!$B$5:$B$5000,$A391,'Program Summary'!$C$5:$C$5000,"&lt;&gt;Community Quarterback"))</f>
        <v/>
      </c>
      <c r="I391" s="133" t="str">
        <f>IF($A391="","",SUMIFS('Program Summary'!$H$5:$H$5000,'Program Summary'!$B$5:$B$5000,$A391,'Program Summary'!$C$5:$C$5000,"&lt;&gt;Community Quarterback"))</f>
        <v/>
      </c>
      <c r="J391" s="133" t="str">
        <f>IF($A391="","",SUMIFS('Program Summary'!$I$5:$I$5000,'Program Summary'!$B$5:$B$5000,$A391,'Program Summary'!$C$5:$C$5000,"&lt;&gt;Community Quarterback"))</f>
        <v/>
      </c>
      <c r="K391" s="133" t="str">
        <f t="shared" si="6"/>
        <v/>
      </c>
      <c r="M391" s="134" t="str" cm="1">
        <f t="array" ref="M391">IFERROR(INDEX(_xlfn._xlws.FILTER($A$5:$A$500,$A$5:$A$500&lt;&gt;""),ROWS($M$5:M391)),"")</f>
        <v/>
      </c>
    </row>
    <row r="392" spans="5:13" x14ac:dyDescent="0.3">
      <c r="E392" s="133" t="str">
        <f>IF($A392="","",SUMIFS('Program Summary'!$G$5:$G$5000,'Program Summary'!$B$5:$B$5000,$A392,'Program Summary'!$C$5:$C$5000,"Community Quarterback"))</f>
        <v/>
      </c>
      <c r="F392" s="133" t="str">
        <f>IF($A392="","",SUMIFS('Program Summary'!$H$5:$H$5000,'Program Summary'!$B$5:$B$5000,$A392,'Program Summary'!$C$5:$C$5000,"Community Quarterback"))</f>
        <v/>
      </c>
      <c r="G392" s="133" t="str">
        <f>IF($A392="","",SUMIFS('Program Summary'!$I$5:$I$5000,'Program Summary'!$B$5:$B$5000,$A392,'Program Summary'!$C$5:$C$5000,"Community Quarterback"))</f>
        <v/>
      </c>
      <c r="H392" s="133" t="str">
        <f>IF($A392="","",SUMIFS('Program Summary'!$G$5:$G$5000,'Program Summary'!$B$5:$B$5000,$A392,'Program Summary'!$C$5:$C$5000,"&lt;&gt;Community Quarterback"))</f>
        <v/>
      </c>
      <c r="I392" s="133" t="str">
        <f>IF($A392="","",SUMIFS('Program Summary'!$H$5:$H$5000,'Program Summary'!$B$5:$B$5000,$A392,'Program Summary'!$C$5:$C$5000,"&lt;&gt;Community Quarterback"))</f>
        <v/>
      </c>
      <c r="J392" s="133" t="str">
        <f>IF($A392="","",SUMIFS('Program Summary'!$I$5:$I$5000,'Program Summary'!$B$5:$B$5000,$A392,'Program Summary'!$C$5:$C$5000,"&lt;&gt;Community Quarterback"))</f>
        <v/>
      </c>
      <c r="K392" s="133" t="str">
        <f t="shared" si="6"/>
        <v/>
      </c>
      <c r="M392" s="134" t="str" cm="1">
        <f t="array" ref="M392">IFERROR(INDEX(_xlfn._xlws.FILTER($A$5:$A$500,$A$5:$A$500&lt;&gt;""),ROWS($M$5:M392)),"")</f>
        <v/>
      </c>
    </row>
    <row r="393" spans="5:13" x14ac:dyDescent="0.3">
      <c r="E393" s="133" t="str">
        <f>IF($A393="","",SUMIFS('Program Summary'!$G$5:$G$5000,'Program Summary'!$B$5:$B$5000,$A393,'Program Summary'!$C$5:$C$5000,"Community Quarterback"))</f>
        <v/>
      </c>
      <c r="F393" s="133" t="str">
        <f>IF($A393="","",SUMIFS('Program Summary'!$H$5:$H$5000,'Program Summary'!$B$5:$B$5000,$A393,'Program Summary'!$C$5:$C$5000,"Community Quarterback"))</f>
        <v/>
      </c>
      <c r="G393" s="133" t="str">
        <f>IF($A393="","",SUMIFS('Program Summary'!$I$5:$I$5000,'Program Summary'!$B$5:$B$5000,$A393,'Program Summary'!$C$5:$C$5000,"Community Quarterback"))</f>
        <v/>
      </c>
      <c r="H393" s="133" t="str">
        <f>IF($A393="","",SUMIFS('Program Summary'!$G$5:$G$5000,'Program Summary'!$B$5:$B$5000,$A393,'Program Summary'!$C$5:$C$5000,"&lt;&gt;Community Quarterback"))</f>
        <v/>
      </c>
      <c r="I393" s="133" t="str">
        <f>IF($A393="","",SUMIFS('Program Summary'!$H$5:$H$5000,'Program Summary'!$B$5:$B$5000,$A393,'Program Summary'!$C$5:$C$5000,"&lt;&gt;Community Quarterback"))</f>
        <v/>
      </c>
      <c r="J393" s="133" t="str">
        <f>IF($A393="","",SUMIFS('Program Summary'!$I$5:$I$5000,'Program Summary'!$B$5:$B$5000,$A393,'Program Summary'!$C$5:$C$5000,"&lt;&gt;Community Quarterback"))</f>
        <v/>
      </c>
      <c r="K393" s="133" t="str">
        <f t="shared" si="6"/>
        <v/>
      </c>
      <c r="M393" s="134" t="str" cm="1">
        <f t="array" ref="M393">IFERROR(INDEX(_xlfn._xlws.FILTER($A$5:$A$500,$A$5:$A$500&lt;&gt;""),ROWS($M$5:M393)),"")</f>
        <v/>
      </c>
    </row>
    <row r="394" spans="5:13" x14ac:dyDescent="0.3">
      <c r="E394" s="133" t="str">
        <f>IF($A394="","",SUMIFS('Program Summary'!$G$5:$G$5000,'Program Summary'!$B$5:$B$5000,$A394,'Program Summary'!$C$5:$C$5000,"Community Quarterback"))</f>
        <v/>
      </c>
      <c r="F394" s="133" t="str">
        <f>IF($A394="","",SUMIFS('Program Summary'!$H$5:$H$5000,'Program Summary'!$B$5:$B$5000,$A394,'Program Summary'!$C$5:$C$5000,"Community Quarterback"))</f>
        <v/>
      </c>
      <c r="G394" s="133" t="str">
        <f>IF($A394="","",SUMIFS('Program Summary'!$I$5:$I$5000,'Program Summary'!$B$5:$B$5000,$A394,'Program Summary'!$C$5:$C$5000,"Community Quarterback"))</f>
        <v/>
      </c>
      <c r="H394" s="133" t="str">
        <f>IF($A394="","",SUMIFS('Program Summary'!$G$5:$G$5000,'Program Summary'!$B$5:$B$5000,$A394,'Program Summary'!$C$5:$C$5000,"&lt;&gt;Community Quarterback"))</f>
        <v/>
      </c>
      <c r="I394" s="133" t="str">
        <f>IF($A394="","",SUMIFS('Program Summary'!$H$5:$H$5000,'Program Summary'!$B$5:$B$5000,$A394,'Program Summary'!$C$5:$C$5000,"&lt;&gt;Community Quarterback"))</f>
        <v/>
      </c>
      <c r="J394" s="133" t="str">
        <f>IF($A394="","",SUMIFS('Program Summary'!$I$5:$I$5000,'Program Summary'!$B$5:$B$5000,$A394,'Program Summary'!$C$5:$C$5000,"&lt;&gt;Community Quarterback"))</f>
        <v/>
      </c>
      <c r="K394" s="133" t="str">
        <f t="shared" si="6"/>
        <v/>
      </c>
      <c r="M394" s="134" t="str" cm="1">
        <f t="array" ref="M394">IFERROR(INDEX(_xlfn._xlws.FILTER($A$5:$A$500,$A$5:$A$500&lt;&gt;""),ROWS($M$5:M394)),"")</f>
        <v/>
      </c>
    </row>
    <row r="395" spans="5:13" x14ac:dyDescent="0.3">
      <c r="E395" s="133" t="str">
        <f>IF($A395="","",SUMIFS('Program Summary'!$G$5:$G$5000,'Program Summary'!$B$5:$B$5000,$A395,'Program Summary'!$C$5:$C$5000,"Community Quarterback"))</f>
        <v/>
      </c>
      <c r="F395" s="133" t="str">
        <f>IF($A395="","",SUMIFS('Program Summary'!$H$5:$H$5000,'Program Summary'!$B$5:$B$5000,$A395,'Program Summary'!$C$5:$C$5000,"Community Quarterback"))</f>
        <v/>
      </c>
      <c r="G395" s="133" t="str">
        <f>IF($A395="","",SUMIFS('Program Summary'!$I$5:$I$5000,'Program Summary'!$B$5:$B$5000,$A395,'Program Summary'!$C$5:$C$5000,"Community Quarterback"))</f>
        <v/>
      </c>
      <c r="H395" s="133" t="str">
        <f>IF($A395="","",SUMIFS('Program Summary'!$G$5:$G$5000,'Program Summary'!$B$5:$B$5000,$A395,'Program Summary'!$C$5:$C$5000,"&lt;&gt;Community Quarterback"))</f>
        <v/>
      </c>
      <c r="I395" s="133" t="str">
        <f>IF($A395="","",SUMIFS('Program Summary'!$H$5:$H$5000,'Program Summary'!$B$5:$B$5000,$A395,'Program Summary'!$C$5:$C$5000,"&lt;&gt;Community Quarterback"))</f>
        <v/>
      </c>
      <c r="J395" s="133" t="str">
        <f>IF($A395="","",SUMIFS('Program Summary'!$I$5:$I$5000,'Program Summary'!$B$5:$B$5000,$A395,'Program Summary'!$C$5:$C$5000,"&lt;&gt;Community Quarterback"))</f>
        <v/>
      </c>
      <c r="K395" s="133" t="str">
        <f t="shared" si="6"/>
        <v/>
      </c>
      <c r="M395" s="134" t="str" cm="1">
        <f t="array" ref="M395">IFERROR(INDEX(_xlfn._xlws.FILTER($A$5:$A$500,$A$5:$A$500&lt;&gt;""),ROWS($M$5:M395)),"")</f>
        <v/>
      </c>
    </row>
    <row r="396" spans="5:13" x14ac:dyDescent="0.3">
      <c r="E396" s="133" t="str">
        <f>IF($A396="","",SUMIFS('Program Summary'!$G$5:$G$5000,'Program Summary'!$B$5:$B$5000,$A396,'Program Summary'!$C$5:$C$5000,"Community Quarterback"))</f>
        <v/>
      </c>
      <c r="F396" s="133" t="str">
        <f>IF($A396="","",SUMIFS('Program Summary'!$H$5:$H$5000,'Program Summary'!$B$5:$B$5000,$A396,'Program Summary'!$C$5:$C$5000,"Community Quarterback"))</f>
        <v/>
      </c>
      <c r="G396" s="133" t="str">
        <f>IF($A396="","",SUMIFS('Program Summary'!$I$5:$I$5000,'Program Summary'!$B$5:$B$5000,$A396,'Program Summary'!$C$5:$C$5000,"Community Quarterback"))</f>
        <v/>
      </c>
      <c r="H396" s="133" t="str">
        <f>IF($A396="","",SUMIFS('Program Summary'!$G$5:$G$5000,'Program Summary'!$B$5:$B$5000,$A396,'Program Summary'!$C$5:$C$5000,"&lt;&gt;Community Quarterback"))</f>
        <v/>
      </c>
      <c r="I396" s="133" t="str">
        <f>IF($A396="","",SUMIFS('Program Summary'!$H$5:$H$5000,'Program Summary'!$B$5:$B$5000,$A396,'Program Summary'!$C$5:$C$5000,"&lt;&gt;Community Quarterback"))</f>
        <v/>
      </c>
      <c r="J396" s="133" t="str">
        <f>IF($A396="","",SUMIFS('Program Summary'!$I$5:$I$5000,'Program Summary'!$B$5:$B$5000,$A396,'Program Summary'!$C$5:$C$5000,"&lt;&gt;Community Quarterback"))</f>
        <v/>
      </c>
      <c r="K396" s="133" t="str">
        <f t="shared" si="6"/>
        <v/>
      </c>
      <c r="M396" s="134" t="str" cm="1">
        <f t="array" ref="M396">IFERROR(INDEX(_xlfn._xlws.FILTER($A$5:$A$500,$A$5:$A$500&lt;&gt;""),ROWS($M$5:M396)),"")</f>
        <v/>
      </c>
    </row>
    <row r="397" spans="5:13" x14ac:dyDescent="0.3">
      <c r="E397" s="133" t="str">
        <f>IF($A397="","",SUMIFS('Program Summary'!$G$5:$G$5000,'Program Summary'!$B$5:$B$5000,$A397,'Program Summary'!$C$5:$C$5000,"Community Quarterback"))</f>
        <v/>
      </c>
      <c r="F397" s="133" t="str">
        <f>IF($A397="","",SUMIFS('Program Summary'!$H$5:$H$5000,'Program Summary'!$B$5:$B$5000,$A397,'Program Summary'!$C$5:$C$5000,"Community Quarterback"))</f>
        <v/>
      </c>
      <c r="G397" s="133" t="str">
        <f>IF($A397="","",SUMIFS('Program Summary'!$I$5:$I$5000,'Program Summary'!$B$5:$B$5000,$A397,'Program Summary'!$C$5:$C$5000,"Community Quarterback"))</f>
        <v/>
      </c>
      <c r="H397" s="133" t="str">
        <f>IF($A397="","",SUMIFS('Program Summary'!$G$5:$G$5000,'Program Summary'!$B$5:$B$5000,$A397,'Program Summary'!$C$5:$C$5000,"&lt;&gt;Community Quarterback"))</f>
        <v/>
      </c>
      <c r="I397" s="133" t="str">
        <f>IF($A397="","",SUMIFS('Program Summary'!$H$5:$H$5000,'Program Summary'!$B$5:$B$5000,$A397,'Program Summary'!$C$5:$C$5000,"&lt;&gt;Community Quarterback"))</f>
        <v/>
      </c>
      <c r="J397" s="133" t="str">
        <f>IF($A397="","",SUMIFS('Program Summary'!$I$5:$I$5000,'Program Summary'!$B$5:$B$5000,$A397,'Program Summary'!$C$5:$C$5000,"&lt;&gt;Community Quarterback"))</f>
        <v/>
      </c>
      <c r="K397" s="133" t="str">
        <f t="shared" si="6"/>
        <v/>
      </c>
      <c r="M397" s="134" t="str" cm="1">
        <f t="array" ref="M397">IFERROR(INDEX(_xlfn._xlws.FILTER($A$5:$A$500,$A$5:$A$500&lt;&gt;""),ROWS($M$5:M397)),"")</f>
        <v/>
      </c>
    </row>
    <row r="398" spans="5:13" x14ac:dyDescent="0.3">
      <c r="E398" s="133" t="str">
        <f>IF($A398="","",SUMIFS('Program Summary'!$G$5:$G$5000,'Program Summary'!$B$5:$B$5000,$A398,'Program Summary'!$C$5:$C$5000,"Community Quarterback"))</f>
        <v/>
      </c>
      <c r="F398" s="133" t="str">
        <f>IF($A398="","",SUMIFS('Program Summary'!$H$5:$H$5000,'Program Summary'!$B$5:$B$5000,$A398,'Program Summary'!$C$5:$C$5000,"Community Quarterback"))</f>
        <v/>
      </c>
      <c r="G398" s="133" t="str">
        <f>IF($A398="","",SUMIFS('Program Summary'!$I$5:$I$5000,'Program Summary'!$B$5:$B$5000,$A398,'Program Summary'!$C$5:$C$5000,"Community Quarterback"))</f>
        <v/>
      </c>
      <c r="H398" s="133" t="str">
        <f>IF($A398="","",SUMIFS('Program Summary'!$G$5:$G$5000,'Program Summary'!$B$5:$B$5000,$A398,'Program Summary'!$C$5:$C$5000,"&lt;&gt;Community Quarterback"))</f>
        <v/>
      </c>
      <c r="I398" s="133" t="str">
        <f>IF($A398="","",SUMIFS('Program Summary'!$H$5:$H$5000,'Program Summary'!$B$5:$B$5000,$A398,'Program Summary'!$C$5:$C$5000,"&lt;&gt;Community Quarterback"))</f>
        <v/>
      </c>
      <c r="J398" s="133" t="str">
        <f>IF($A398="","",SUMIFS('Program Summary'!$I$5:$I$5000,'Program Summary'!$B$5:$B$5000,$A398,'Program Summary'!$C$5:$C$5000,"&lt;&gt;Community Quarterback"))</f>
        <v/>
      </c>
      <c r="K398" s="133" t="str">
        <f t="shared" si="6"/>
        <v/>
      </c>
      <c r="M398" s="134" t="str" cm="1">
        <f t="array" ref="M398">IFERROR(INDEX(_xlfn._xlws.FILTER($A$5:$A$500,$A$5:$A$500&lt;&gt;""),ROWS($M$5:M398)),"")</f>
        <v/>
      </c>
    </row>
    <row r="399" spans="5:13" x14ac:dyDescent="0.3">
      <c r="E399" s="133" t="str">
        <f>IF($A399="","",SUMIFS('Program Summary'!$G$5:$G$5000,'Program Summary'!$B$5:$B$5000,$A399,'Program Summary'!$C$5:$C$5000,"Community Quarterback"))</f>
        <v/>
      </c>
      <c r="F399" s="133" t="str">
        <f>IF($A399="","",SUMIFS('Program Summary'!$H$5:$H$5000,'Program Summary'!$B$5:$B$5000,$A399,'Program Summary'!$C$5:$C$5000,"Community Quarterback"))</f>
        <v/>
      </c>
      <c r="G399" s="133" t="str">
        <f>IF($A399="","",SUMIFS('Program Summary'!$I$5:$I$5000,'Program Summary'!$B$5:$B$5000,$A399,'Program Summary'!$C$5:$C$5000,"Community Quarterback"))</f>
        <v/>
      </c>
      <c r="H399" s="133" t="str">
        <f>IF($A399="","",SUMIFS('Program Summary'!$G$5:$G$5000,'Program Summary'!$B$5:$B$5000,$A399,'Program Summary'!$C$5:$C$5000,"&lt;&gt;Community Quarterback"))</f>
        <v/>
      </c>
      <c r="I399" s="133" t="str">
        <f>IF($A399="","",SUMIFS('Program Summary'!$H$5:$H$5000,'Program Summary'!$B$5:$B$5000,$A399,'Program Summary'!$C$5:$C$5000,"&lt;&gt;Community Quarterback"))</f>
        <v/>
      </c>
      <c r="J399" s="133" t="str">
        <f>IF($A399="","",SUMIFS('Program Summary'!$I$5:$I$5000,'Program Summary'!$B$5:$B$5000,$A399,'Program Summary'!$C$5:$C$5000,"&lt;&gt;Community Quarterback"))</f>
        <v/>
      </c>
      <c r="K399" s="133" t="str">
        <f t="shared" si="6"/>
        <v/>
      </c>
      <c r="M399" s="134" t="str" cm="1">
        <f t="array" ref="M399">IFERROR(INDEX(_xlfn._xlws.FILTER($A$5:$A$500,$A$5:$A$500&lt;&gt;""),ROWS($M$5:M399)),"")</f>
        <v/>
      </c>
    </row>
    <row r="400" spans="5:13" x14ac:dyDescent="0.3">
      <c r="E400" s="133" t="str">
        <f>IF($A400="","",SUMIFS('Program Summary'!$G$5:$G$5000,'Program Summary'!$B$5:$B$5000,$A400,'Program Summary'!$C$5:$C$5000,"Community Quarterback"))</f>
        <v/>
      </c>
      <c r="F400" s="133" t="str">
        <f>IF($A400="","",SUMIFS('Program Summary'!$H$5:$H$5000,'Program Summary'!$B$5:$B$5000,$A400,'Program Summary'!$C$5:$C$5000,"Community Quarterback"))</f>
        <v/>
      </c>
      <c r="G400" s="133" t="str">
        <f>IF($A400="","",SUMIFS('Program Summary'!$I$5:$I$5000,'Program Summary'!$B$5:$B$5000,$A400,'Program Summary'!$C$5:$C$5000,"Community Quarterback"))</f>
        <v/>
      </c>
      <c r="H400" s="133" t="str">
        <f>IF($A400="","",SUMIFS('Program Summary'!$G$5:$G$5000,'Program Summary'!$B$5:$B$5000,$A400,'Program Summary'!$C$5:$C$5000,"&lt;&gt;Community Quarterback"))</f>
        <v/>
      </c>
      <c r="I400" s="133" t="str">
        <f>IF($A400="","",SUMIFS('Program Summary'!$H$5:$H$5000,'Program Summary'!$B$5:$B$5000,$A400,'Program Summary'!$C$5:$C$5000,"&lt;&gt;Community Quarterback"))</f>
        <v/>
      </c>
      <c r="J400" s="133" t="str">
        <f>IF($A400="","",SUMIFS('Program Summary'!$I$5:$I$5000,'Program Summary'!$B$5:$B$5000,$A400,'Program Summary'!$C$5:$C$5000,"&lt;&gt;Community Quarterback"))</f>
        <v/>
      </c>
      <c r="K400" s="133" t="str">
        <f t="shared" si="6"/>
        <v/>
      </c>
      <c r="M400" s="134" t="str" cm="1">
        <f t="array" ref="M400">IFERROR(INDEX(_xlfn._xlws.FILTER($A$5:$A$500,$A$5:$A$500&lt;&gt;""),ROWS($M$5:M400)),"")</f>
        <v/>
      </c>
    </row>
    <row r="401" spans="5:13" x14ac:dyDescent="0.3">
      <c r="E401" s="133" t="str">
        <f>IF($A401="","",SUMIFS('Program Summary'!$G$5:$G$5000,'Program Summary'!$B$5:$B$5000,$A401,'Program Summary'!$C$5:$C$5000,"Community Quarterback"))</f>
        <v/>
      </c>
      <c r="F401" s="133" t="str">
        <f>IF($A401="","",SUMIFS('Program Summary'!$H$5:$H$5000,'Program Summary'!$B$5:$B$5000,$A401,'Program Summary'!$C$5:$C$5000,"Community Quarterback"))</f>
        <v/>
      </c>
      <c r="G401" s="133" t="str">
        <f>IF($A401="","",SUMIFS('Program Summary'!$I$5:$I$5000,'Program Summary'!$B$5:$B$5000,$A401,'Program Summary'!$C$5:$C$5000,"Community Quarterback"))</f>
        <v/>
      </c>
      <c r="H401" s="133" t="str">
        <f>IF($A401="","",SUMIFS('Program Summary'!$G$5:$G$5000,'Program Summary'!$B$5:$B$5000,$A401,'Program Summary'!$C$5:$C$5000,"&lt;&gt;Community Quarterback"))</f>
        <v/>
      </c>
      <c r="I401" s="133" t="str">
        <f>IF($A401="","",SUMIFS('Program Summary'!$H$5:$H$5000,'Program Summary'!$B$5:$B$5000,$A401,'Program Summary'!$C$5:$C$5000,"&lt;&gt;Community Quarterback"))</f>
        <v/>
      </c>
      <c r="J401" s="133" t="str">
        <f>IF($A401="","",SUMIFS('Program Summary'!$I$5:$I$5000,'Program Summary'!$B$5:$B$5000,$A401,'Program Summary'!$C$5:$C$5000,"&lt;&gt;Community Quarterback"))</f>
        <v/>
      </c>
      <c r="K401" s="133" t="str">
        <f t="shared" si="6"/>
        <v/>
      </c>
      <c r="M401" s="134" t="str" cm="1">
        <f t="array" ref="M401">IFERROR(INDEX(_xlfn._xlws.FILTER($A$5:$A$500,$A$5:$A$500&lt;&gt;""),ROWS($M$5:M401)),"")</f>
        <v/>
      </c>
    </row>
    <row r="402" spans="5:13" x14ac:dyDescent="0.3">
      <c r="E402" s="133" t="str">
        <f>IF($A402="","",SUMIFS('Program Summary'!$G$5:$G$5000,'Program Summary'!$B$5:$B$5000,$A402,'Program Summary'!$C$5:$C$5000,"Community Quarterback"))</f>
        <v/>
      </c>
      <c r="F402" s="133" t="str">
        <f>IF($A402="","",SUMIFS('Program Summary'!$H$5:$H$5000,'Program Summary'!$B$5:$B$5000,$A402,'Program Summary'!$C$5:$C$5000,"Community Quarterback"))</f>
        <v/>
      </c>
      <c r="G402" s="133" t="str">
        <f>IF($A402="","",SUMIFS('Program Summary'!$I$5:$I$5000,'Program Summary'!$B$5:$B$5000,$A402,'Program Summary'!$C$5:$C$5000,"Community Quarterback"))</f>
        <v/>
      </c>
      <c r="H402" s="133" t="str">
        <f>IF($A402="","",SUMIFS('Program Summary'!$G$5:$G$5000,'Program Summary'!$B$5:$B$5000,$A402,'Program Summary'!$C$5:$C$5000,"&lt;&gt;Community Quarterback"))</f>
        <v/>
      </c>
      <c r="I402" s="133" t="str">
        <f>IF($A402="","",SUMIFS('Program Summary'!$H$5:$H$5000,'Program Summary'!$B$5:$B$5000,$A402,'Program Summary'!$C$5:$C$5000,"&lt;&gt;Community Quarterback"))</f>
        <v/>
      </c>
      <c r="J402" s="133" t="str">
        <f>IF($A402="","",SUMIFS('Program Summary'!$I$5:$I$5000,'Program Summary'!$B$5:$B$5000,$A402,'Program Summary'!$C$5:$C$5000,"&lt;&gt;Community Quarterback"))</f>
        <v/>
      </c>
      <c r="K402" s="133" t="str">
        <f t="shared" si="6"/>
        <v/>
      </c>
      <c r="M402" s="134" t="str" cm="1">
        <f t="array" ref="M402">IFERROR(INDEX(_xlfn._xlws.FILTER($A$5:$A$500,$A$5:$A$500&lt;&gt;""),ROWS($M$5:M402)),"")</f>
        <v/>
      </c>
    </row>
    <row r="403" spans="5:13" x14ac:dyDescent="0.3">
      <c r="E403" s="133" t="str">
        <f>IF($A403="","",SUMIFS('Program Summary'!$G$5:$G$5000,'Program Summary'!$B$5:$B$5000,$A403,'Program Summary'!$C$5:$C$5000,"Community Quarterback"))</f>
        <v/>
      </c>
      <c r="F403" s="133" t="str">
        <f>IF($A403="","",SUMIFS('Program Summary'!$H$5:$H$5000,'Program Summary'!$B$5:$B$5000,$A403,'Program Summary'!$C$5:$C$5000,"Community Quarterback"))</f>
        <v/>
      </c>
      <c r="G403" s="133" t="str">
        <f>IF($A403="","",SUMIFS('Program Summary'!$I$5:$I$5000,'Program Summary'!$B$5:$B$5000,$A403,'Program Summary'!$C$5:$C$5000,"Community Quarterback"))</f>
        <v/>
      </c>
      <c r="H403" s="133" t="str">
        <f>IF($A403="","",SUMIFS('Program Summary'!$G$5:$G$5000,'Program Summary'!$B$5:$B$5000,$A403,'Program Summary'!$C$5:$C$5000,"&lt;&gt;Community Quarterback"))</f>
        <v/>
      </c>
      <c r="I403" s="133" t="str">
        <f>IF($A403="","",SUMIFS('Program Summary'!$H$5:$H$5000,'Program Summary'!$B$5:$B$5000,$A403,'Program Summary'!$C$5:$C$5000,"&lt;&gt;Community Quarterback"))</f>
        <v/>
      </c>
      <c r="J403" s="133" t="str">
        <f>IF($A403="","",SUMIFS('Program Summary'!$I$5:$I$5000,'Program Summary'!$B$5:$B$5000,$A403,'Program Summary'!$C$5:$C$5000,"&lt;&gt;Community Quarterback"))</f>
        <v/>
      </c>
      <c r="K403" s="133" t="str">
        <f t="shared" si="6"/>
        <v/>
      </c>
      <c r="M403" s="134" t="str" cm="1">
        <f t="array" ref="M403">IFERROR(INDEX(_xlfn._xlws.FILTER($A$5:$A$500,$A$5:$A$500&lt;&gt;""),ROWS($M$5:M403)),"")</f>
        <v/>
      </c>
    </row>
    <row r="404" spans="5:13" x14ac:dyDescent="0.3">
      <c r="E404" s="133" t="str">
        <f>IF($A404="","",SUMIFS('Program Summary'!$G$5:$G$5000,'Program Summary'!$B$5:$B$5000,$A404,'Program Summary'!$C$5:$C$5000,"Community Quarterback"))</f>
        <v/>
      </c>
      <c r="F404" s="133" t="str">
        <f>IF($A404="","",SUMIFS('Program Summary'!$H$5:$H$5000,'Program Summary'!$B$5:$B$5000,$A404,'Program Summary'!$C$5:$C$5000,"Community Quarterback"))</f>
        <v/>
      </c>
      <c r="G404" s="133" t="str">
        <f>IF($A404="","",SUMIFS('Program Summary'!$I$5:$I$5000,'Program Summary'!$B$5:$B$5000,$A404,'Program Summary'!$C$5:$C$5000,"Community Quarterback"))</f>
        <v/>
      </c>
      <c r="H404" s="133" t="str">
        <f>IF($A404="","",SUMIFS('Program Summary'!$G$5:$G$5000,'Program Summary'!$B$5:$B$5000,$A404,'Program Summary'!$C$5:$C$5000,"&lt;&gt;Community Quarterback"))</f>
        <v/>
      </c>
      <c r="I404" s="133" t="str">
        <f>IF($A404="","",SUMIFS('Program Summary'!$H$5:$H$5000,'Program Summary'!$B$5:$B$5000,$A404,'Program Summary'!$C$5:$C$5000,"&lt;&gt;Community Quarterback"))</f>
        <v/>
      </c>
      <c r="J404" s="133" t="str">
        <f>IF($A404="","",SUMIFS('Program Summary'!$I$5:$I$5000,'Program Summary'!$B$5:$B$5000,$A404,'Program Summary'!$C$5:$C$5000,"&lt;&gt;Community Quarterback"))</f>
        <v/>
      </c>
      <c r="K404" s="133" t="str">
        <f t="shared" si="6"/>
        <v/>
      </c>
      <c r="M404" s="134" t="str" cm="1">
        <f t="array" ref="M404">IFERROR(INDEX(_xlfn._xlws.FILTER($A$5:$A$500,$A$5:$A$500&lt;&gt;""),ROWS($M$5:M404)),"")</f>
        <v/>
      </c>
    </row>
    <row r="405" spans="5:13" x14ac:dyDescent="0.3">
      <c r="E405" s="133" t="str">
        <f>IF($A405="","",SUMIFS('Program Summary'!$G$5:$G$5000,'Program Summary'!$B$5:$B$5000,$A405,'Program Summary'!$C$5:$C$5000,"Community Quarterback"))</f>
        <v/>
      </c>
      <c r="F405" s="133" t="str">
        <f>IF($A405="","",SUMIFS('Program Summary'!$H$5:$H$5000,'Program Summary'!$B$5:$B$5000,$A405,'Program Summary'!$C$5:$C$5000,"Community Quarterback"))</f>
        <v/>
      </c>
      <c r="G405" s="133" t="str">
        <f>IF($A405="","",SUMIFS('Program Summary'!$I$5:$I$5000,'Program Summary'!$B$5:$B$5000,$A405,'Program Summary'!$C$5:$C$5000,"Community Quarterback"))</f>
        <v/>
      </c>
      <c r="H405" s="133" t="str">
        <f>IF($A405="","",SUMIFS('Program Summary'!$G$5:$G$5000,'Program Summary'!$B$5:$B$5000,$A405,'Program Summary'!$C$5:$C$5000,"&lt;&gt;Community Quarterback"))</f>
        <v/>
      </c>
      <c r="I405" s="133" t="str">
        <f>IF($A405="","",SUMIFS('Program Summary'!$H$5:$H$5000,'Program Summary'!$B$5:$B$5000,$A405,'Program Summary'!$C$5:$C$5000,"&lt;&gt;Community Quarterback"))</f>
        <v/>
      </c>
      <c r="J405" s="133" t="str">
        <f>IF($A405="","",SUMIFS('Program Summary'!$I$5:$I$5000,'Program Summary'!$B$5:$B$5000,$A405,'Program Summary'!$C$5:$C$5000,"&lt;&gt;Community Quarterback"))</f>
        <v/>
      </c>
      <c r="K405" s="133" t="str">
        <f t="shared" si="6"/>
        <v/>
      </c>
      <c r="M405" s="134" t="str" cm="1">
        <f t="array" ref="M405">IFERROR(INDEX(_xlfn._xlws.FILTER($A$5:$A$500,$A$5:$A$500&lt;&gt;""),ROWS($M$5:M405)),"")</f>
        <v/>
      </c>
    </row>
    <row r="406" spans="5:13" x14ac:dyDescent="0.3">
      <c r="E406" s="133" t="str">
        <f>IF($A406="","",SUMIFS('Program Summary'!$G$5:$G$5000,'Program Summary'!$B$5:$B$5000,$A406,'Program Summary'!$C$5:$C$5000,"Community Quarterback"))</f>
        <v/>
      </c>
      <c r="F406" s="133" t="str">
        <f>IF($A406="","",SUMIFS('Program Summary'!$H$5:$H$5000,'Program Summary'!$B$5:$B$5000,$A406,'Program Summary'!$C$5:$C$5000,"Community Quarterback"))</f>
        <v/>
      </c>
      <c r="G406" s="133" t="str">
        <f>IF($A406="","",SUMIFS('Program Summary'!$I$5:$I$5000,'Program Summary'!$B$5:$B$5000,$A406,'Program Summary'!$C$5:$C$5000,"Community Quarterback"))</f>
        <v/>
      </c>
      <c r="H406" s="133" t="str">
        <f>IF($A406="","",SUMIFS('Program Summary'!$G$5:$G$5000,'Program Summary'!$B$5:$B$5000,$A406,'Program Summary'!$C$5:$C$5000,"&lt;&gt;Community Quarterback"))</f>
        <v/>
      </c>
      <c r="I406" s="133" t="str">
        <f>IF($A406="","",SUMIFS('Program Summary'!$H$5:$H$5000,'Program Summary'!$B$5:$B$5000,$A406,'Program Summary'!$C$5:$C$5000,"&lt;&gt;Community Quarterback"))</f>
        <v/>
      </c>
      <c r="J406" s="133" t="str">
        <f>IF($A406="","",SUMIFS('Program Summary'!$I$5:$I$5000,'Program Summary'!$B$5:$B$5000,$A406,'Program Summary'!$C$5:$C$5000,"&lt;&gt;Community Quarterback"))</f>
        <v/>
      </c>
      <c r="K406" s="133" t="str">
        <f t="shared" si="6"/>
        <v/>
      </c>
      <c r="M406" s="134" t="str" cm="1">
        <f t="array" ref="M406">IFERROR(INDEX(_xlfn._xlws.FILTER($A$5:$A$500,$A$5:$A$500&lt;&gt;""),ROWS($M$5:M406)),"")</f>
        <v/>
      </c>
    </row>
    <row r="407" spans="5:13" x14ac:dyDescent="0.3">
      <c r="E407" s="133" t="str">
        <f>IF($A407="","",SUMIFS('Program Summary'!$G$5:$G$5000,'Program Summary'!$B$5:$B$5000,$A407,'Program Summary'!$C$5:$C$5000,"Community Quarterback"))</f>
        <v/>
      </c>
      <c r="F407" s="133" t="str">
        <f>IF($A407="","",SUMIFS('Program Summary'!$H$5:$H$5000,'Program Summary'!$B$5:$B$5000,$A407,'Program Summary'!$C$5:$C$5000,"Community Quarterback"))</f>
        <v/>
      </c>
      <c r="G407" s="133" t="str">
        <f>IF($A407="","",SUMIFS('Program Summary'!$I$5:$I$5000,'Program Summary'!$B$5:$B$5000,$A407,'Program Summary'!$C$5:$C$5000,"Community Quarterback"))</f>
        <v/>
      </c>
      <c r="H407" s="133" t="str">
        <f>IF($A407="","",SUMIFS('Program Summary'!$G$5:$G$5000,'Program Summary'!$B$5:$B$5000,$A407,'Program Summary'!$C$5:$C$5000,"&lt;&gt;Community Quarterback"))</f>
        <v/>
      </c>
      <c r="I407" s="133" t="str">
        <f>IF($A407="","",SUMIFS('Program Summary'!$H$5:$H$5000,'Program Summary'!$B$5:$B$5000,$A407,'Program Summary'!$C$5:$C$5000,"&lt;&gt;Community Quarterback"))</f>
        <v/>
      </c>
      <c r="J407" s="133" t="str">
        <f>IF($A407="","",SUMIFS('Program Summary'!$I$5:$I$5000,'Program Summary'!$B$5:$B$5000,$A407,'Program Summary'!$C$5:$C$5000,"&lt;&gt;Community Quarterback"))</f>
        <v/>
      </c>
      <c r="K407" s="133" t="str">
        <f t="shared" si="6"/>
        <v/>
      </c>
      <c r="M407" s="134" t="str" cm="1">
        <f t="array" ref="M407">IFERROR(INDEX(_xlfn._xlws.FILTER($A$5:$A$500,$A$5:$A$500&lt;&gt;""),ROWS($M$5:M407)),"")</f>
        <v/>
      </c>
    </row>
    <row r="408" spans="5:13" x14ac:dyDescent="0.3">
      <c r="E408" s="133" t="str">
        <f>IF($A408="","",SUMIFS('Program Summary'!$G$5:$G$5000,'Program Summary'!$B$5:$B$5000,$A408,'Program Summary'!$C$5:$C$5000,"Community Quarterback"))</f>
        <v/>
      </c>
      <c r="F408" s="133" t="str">
        <f>IF($A408="","",SUMIFS('Program Summary'!$H$5:$H$5000,'Program Summary'!$B$5:$B$5000,$A408,'Program Summary'!$C$5:$C$5000,"Community Quarterback"))</f>
        <v/>
      </c>
      <c r="G408" s="133" t="str">
        <f>IF($A408="","",SUMIFS('Program Summary'!$I$5:$I$5000,'Program Summary'!$B$5:$B$5000,$A408,'Program Summary'!$C$5:$C$5000,"Community Quarterback"))</f>
        <v/>
      </c>
      <c r="H408" s="133" t="str">
        <f>IF($A408="","",SUMIFS('Program Summary'!$G$5:$G$5000,'Program Summary'!$B$5:$B$5000,$A408,'Program Summary'!$C$5:$C$5000,"&lt;&gt;Community Quarterback"))</f>
        <v/>
      </c>
      <c r="I408" s="133" t="str">
        <f>IF($A408="","",SUMIFS('Program Summary'!$H$5:$H$5000,'Program Summary'!$B$5:$B$5000,$A408,'Program Summary'!$C$5:$C$5000,"&lt;&gt;Community Quarterback"))</f>
        <v/>
      </c>
      <c r="J408" s="133" t="str">
        <f>IF($A408="","",SUMIFS('Program Summary'!$I$5:$I$5000,'Program Summary'!$B$5:$B$5000,$A408,'Program Summary'!$C$5:$C$5000,"&lt;&gt;Community Quarterback"))</f>
        <v/>
      </c>
      <c r="K408" s="133" t="str">
        <f t="shared" si="6"/>
        <v/>
      </c>
      <c r="M408" s="134" t="str" cm="1">
        <f t="array" ref="M408">IFERROR(INDEX(_xlfn._xlws.FILTER($A$5:$A$500,$A$5:$A$500&lt;&gt;""),ROWS($M$5:M408)),"")</f>
        <v/>
      </c>
    </row>
    <row r="409" spans="5:13" x14ac:dyDescent="0.3">
      <c r="E409" s="133" t="str">
        <f>IF($A409="","",SUMIFS('Program Summary'!$G$5:$G$5000,'Program Summary'!$B$5:$B$5000,$A409,'Program Summary'!$C$5:$C$5000,"Community Quarterback"))</f>
        <v/>
      </c>
      <c r="F409" s="133" t="str">
        <f>IF($A409="","",SUMIFS('Program Summary'!$H$5:$H$5000,'Program Summary'!$B$5:$B$5000,$A409,'Program Summary'!$C$5:$C$5000,"Community Quarterback"))</f>
        <v/>
      </c>
      <c r="G409" s="133" t="str">
        <f>IF($A409="","",SUMIFS('Program Summary'!$I$5:$I$5000,'Program Summary'!$B$5:$B$5000,$A409,'Program Summary'!$C$5:$C$5000,"Community Quarterback"))</f>
        <v/>
      </c>
      <c r="H409" s="133" t="str">
        <f>IF($A409="","",SUMIFS('Program Summary'!$G$5:$G$5000,'Program Summary'!$B$5:$B$5000,$A409,'Program Summary'!$C$5:$C$5000,"&lt;&gt;Community Quarterback"))</f>
        <v/>
      </c>
      <c r="I409" s="133" t="str">
        <f>IF($A409="","",SUMIFS('Program Summary'!$H$5:$H$5000,'Program Summary'!$B$5:$B$5000,$A409,'Program Summary'!$C$5:$C$5000,"&lt;&gt;Community Quarterback"))</f>
        <v/>
      </c>
      <c r="J409" s="133" t="str">
        <f>IF($A409="","",SUMIFS('Program Summary'!$I$5:$I$5000,'Program Summary'!$B$5:$B$5000,$A409,'Program Summary'!$C$5:$C$5000,"&lt;&gt;Community Quarterback"))</f>
        <v/>
      </c>
      <c r="K409" s="133" t="str">
        <f t="shared" si="6"/>
        <v/>
      </c>
      <c r="M409" s="134" t="str" cm="1">
        <f t="array" ref="M409">IFERROR(INDEX(_xlfn._xlws.FILTER($A$5:$A$500,$A$5:$A$500&lt;&gt;""),ROWS($M$5:M409)),"")</f>
        <v/>
      </c>
    </row>
    <row r="410" spans="5:13" x14ac:dyDescent="0.3">
      <c r="E410" s="133" t="str">
        <f>IF($A410="","",SUMIFS('Program Summary'!$G$5:$G$5000,'Program Summary'!$B$5:$B$5000,$A410,'Program Summary'!$C$5:$C$5000,"Community Quarterback"))</f>
        <v/>
      </c>
      <c r="F410" s="133" t="str">
        <f>IF($A410="","",SUMIFS('Program Summary'!$H$5:$H$5000,'Program Summary'!$B$5:$B$5000,$A410,'Program Summary'!$C$5:$C$5000,"Community Quarterback"))</f>
        <v/>
      </c>
      <c r="G410" s="133" t="str">
        <f>IF($A410="","",SUMIFS('Program Summary'!$I$5:$I$5000,'Program Summary'!$B$5:$B$5000,$A410,'Program Summary'!$C$5:$C$5000,"Community Quarterback"))</f>
        <v/>
      </c>
      <c r="H410" s="133" t="str">
        <f>IF($A410="","",SUMIFS('Program Summary'!$G$5:$G$5000,'Program Summary'!$B$5:$B$5000,$A410,'Program Summary'!$C$5:$C$5000,"&lt;&gt;Community Quarterback"))</f>
        <v/>
      </c>
      <c r="I410" s="133" t="str">
        <f>IF($A410="","",SUMIFS('Program Summary'!$H$5:$H$5000,'Program Summary'!$B$5:$B$5000,$A410,'Program Summary'!$C$5:$C$5000,"&lt;&gt;Community Quarterback"))</f>
        <v/>
      </c>
      <c r="J410" s="133" t="str">
        <f>IF($A410="","",SUMIFS('Program Summary'!$I$5:$I$5000,'Program Summary'!$B$5:$B$5000,$A410,'Program Summary'!$C$5:$C$5000,"&lt;&gt;Community Quarterback"))</f>
        <v/>
      </c>
      <c r="K410" s="133" t="str">
        <f t="shared" si="6"/>
        <v/>
      </c>
      <c r="M410" s="134" t="str" cm="1">
        <f t="array" ref="M410">IFERROR(INDEX(_xlfn._xlws.FILTER($A$5:$A$500,$A$5:$A$500&lt;&gt;""),ROWS($M$5:M410)),"")</f>
        <v/>
      </c>
    </row>
    <row r="411" spans="5:13" x14ac:dyDescent="0.3">
      <c r="E411" s="133" t="str">
        <f>IF($A411="","",SUMIFS('Program Summary'!$G$5:$G$5000,'Program Summary'!$B$5:$B$5000,$A411,'Program Summary'!$C$5:$C$5000,"Community Quarterback"))</f>
        <v/>
      </c>
      <c r="F411" s="133" t="str">
        <f>IF($A411="","",SUMIFS('Program Summary'!$H$5:$H$5000,'Program Summary'!$B$5:$B$5000,$A411,'Program Summary'!$C$5:$C$5000,"Community Quarterback"))</f>
        <v/>
      </c>
      <c r="G411" s="133" t="str">
        <f>IF($A411="","",SUMIFS('Program Summary'!$I$5:$I$5000,'Program Summary'!$B$5:$B$5000,$A411,'Program Summary'!$C$5:$C$5000,"Community Quarterback"))</f>
        <v/>
      </c>
      <c r="H411" s="133" t="str">
        <f>IF($A411="","",SUMIFS('Program Summary'!$G$5:$G$5000,'Program Summary'!$B$5:$B$5000,$A411,'Program Summary'!$C$5:$C$5000,"&lt;&gt;Community Quarterback"))</f>
        <v/>
      </c>
      <c r="I411" s="133" t="str">
        <f>IF($A411="","",SUMIFS('Program Summary'!$H$5:$H$5000,'Program Summary'!$B$5:$B$5000,$A411,'Program Summary'!$C$5:$C$5000,"&lt;&gt;Community Quarterback"))</f>
        <v/>
      </c>
      <c r="J411" s="133" t="str">
        <f>IF($A411="","",SUMIFS('Program Summary'!$I$5:$I$5000,'Program Summary'!$B$5:$B$5000,$A411,'Program Summary'!$C$5:$C$5000,"&lt;&gt;Community Quarterback"))</f>
        <v/>
      </c>
      <c r="K411" s="133" t="str">
        <f t="shared" si="6"/>
        <v/>
      </c>
      <c r="M411" s="134" t="str" cm="1">
        <f t="array" ref="M411">IFERROR(INDEX(_xlfn._xlws.FILTER($A$5:$A$500,$A$5:$A$500&lt;&gt;""),ROWS($M$5:M411)),"")</f>
        <v/>
      </c>
    </row>
    <row r="412" spans="5:13" x14ac:dyDescent="0.3">
      <c r="E412" s="133" t="str">
        <f>IF($A412="","",SUMIFS('Program Summary'!$G$5:$G$5000,'Program Summary'!$B$5:$B$5000,$A412,'Program Summary'!$C$5:$C$5000,"Community Quarterback"))</f>
        <v/>
      </c>
      <c r="F412" s="133" t="str">
        <f>IF($A412="","",SUMIFS('Program Summary'!$H$5:$H$5000,'Program Summary'!$B$5:$B$5000,$A412,'Program Summary'!$C$5:$C$5000,"Community Quarterback"))</f>
        <v/>
      </c>
      <c r="G412" s="133" t="str">
        <f>IF($A412="","",SUMIFS('Program Summary'!$I$5:$I$5000,'Program Summary'!$B$5:$B$5000,$A412,'Program Summary'!$C$5:$C$5000,"Community Quarterback"))</f>
        <v/>
      </c>
      <c r="H412" s="133" t="str">
        <f>IF($A412="","",SUMIFS('Program Summary'!$G$5:$G$5000,'Program Summary'!$B$5:$B$5000,$A412,'Program Summary'!$C$5:$C$5000,"&lt;&gt;Community Quarterback"))</f>
        <v/>
      </c>
      <c r="I412" s="133" t="str">
        <f>IF($A412="","",SUMIFS('Program Summary'!$H$5:$H$5000,'Program Summary'!$B$5:$B$5000,$A412,'Program Summary'!$C$5:$C$5000,"&lt;&gt;Community Quarterback"))</f>
        <v/>
      </c>
      <c r="J412" s="133" t="str">
        <f>IF($A412="","",SUMIFS('Program Summary'!$I$5:$I$5000,'Program Summary'!$B$5:$B$5000,$A412,'Program Summary'!$C$5:$C$5000,"&lt;&gt;Community Quarterback"))</f>
        <v/>
      </c>
      <c r="K412" s="133" t="str">
        <f t="shared" si="6"/>
        <v/>
      </c>
      <c r="M412" s="134" t="str" cm="1">
        <f t="array" ref="M412">IFERROR(INDEX(_xlfn._xlws.FILTER($A$5:$A$500,$A$5:$A$500&lt;&gt;""),ROWS($M$5:M412)),"")</f>
        <v/>
      </c>
    </row>
    <row r="413" spans="5:13" x14ac:dyDescent="0.3">
      <c r="E413" s="133" t="str">
        <f>IF($A413="","",SUMIFS('Program Summary'!$G$5:$G$5000,'Program Summary'!$B$5:$B$5000,$A413,'Program Summary'!$C$5:$C$5000,"Community Quarterback"))</f>
        <v/>
      </c>
      <c r="F413" s="133" t="str">
        <f>IF($A413="","",SUMIFS('Program Summary'!$H$5:$H$5000,'Program Summary'!$B$5:$B$5000,$A413,'Program Summary'!$C$5:$C$5000,"Community Quarterback"))</f>
        <v/>
      </c>
      <c r="G413" s="133" t="str">
        <f>IF($A413="","",SUMIFS('Program Summary'!$I$5:$I$5000,'Program Summary'!$B$5:$B$5000,$A413,'Program Summary'!$C$5:$C$5000,"Community Quarterback"))</f>
        <v/>
      </c>
      <c r="H413" s="133" t="str">
        <f>IF($A413="","",SUMIFS('Program Summary'!$G$5:$G$5000,'Program Summary'!$B$5:$B$5000,$A413,'Program Summary'!$C$5:$C$5000,"&lt;&gt;Community Quarterback"))</f>
        <v/>
      </c>
      <c r="I413" s="133" t="str">
        <f>IF($A413="","",SUMIFS('Program Summary'!$H$5:$H$5000,'Program Summary'!$B$5:$B$5000,$A413,'Program Summary'!$C$5:$C$5000,"&lt;&gt;Community Quarterback"))</f>
        <v/>
      </c>
      <c r="J413" s="133" t="str">
        <f>IF($A413="","",SUMIFS('Program Summary'!$I$5:$I$5000,'Program Summary'!$B$5:$B$5000,$A413,'Program Summary'!$C$5:$C$5000,"&lt;&gt;Community Quarterback"))</f>
        <v/>
      </c>
      <c r="K413" s="133" t="str">
        <f t="shared" si="6"/>
        <v/>
      </c>
      <c r="M413" s="134" t="str" cm="1">
        <f t="array" ref="M413">IFERROR(INDEX(_xlfn._xlws.FILTER($A$5:$A$500,$A$5:$A$500&lt;&gt;""),ROWS($M$5:M413)),"")</f>
        <v/>
      </c>
    </row>
    <row r="414" spans="5:13" x14ac:dyDescent="0.3">
      <c r="E414" s="133" t="str">
        <f>IF($A414="","",SUMIFS('Program Summary'!$G$5:$G$5000,'Program Summary'!$B$5:$B$5000,$A414,'Program Summary'!$C$5:$C$5000,"Community Quarterback"))</f>
        <v/>
      </c>
      <c r="F414" s="133" t="str">
        <f>IF($A414="","",SUMIFS('Program Summary'!$H$5:$H$5000,'Program Summary'!$B$5:$B$5000,$A414,'Program Summary'!$C$5:$C$5000,"Community Quarterback"))</f>
        <v/>
      </c>
      <c r="G414" s="133" t="str">
        <f>IF($A414="","",SUMIFS('Program Summary'!$I$5:$I$5000,'Program Summary'!$B$5:$B$5000,$A414,'Program Summary'!$C$5:$C$5000,"Community Quarterback"))</f>
        <v/>
      </c>
      <c r="H414" s="133" t="str">
        <f>IF($A414="","",SUMIFS('Program Summary'!$G$5:$G$5000,'Program Summary'!$B$5:$B$5000,$A414,'Program Summary'!$C$5:$C$5000,"&lt;&gt;Community Quarterback"))</f>
        <v/>
      </c>
      <c r="I414" s="133" t="str">
        <f>IF($A414="","",SUMIFS('Program Summary'!$H$5:$H$5000,'Program Summary'!$B$5:$B$5000,$A414,'Program Summary'!$C$5:$C$5000,"&lt;&gt;Community Quarterback"))</f>
        <v/>
      </c>
      <c r="J414" s="133" t="str">
        <f>IF($A414="","",SUMIFS('Program Summary'!$I$5:$I$5000,'Program Summary'!$B$5:$B$5000,$A414,'Program Summary'!$C$5:$C$5000,"&lt;&gt;Community Quarterback"))</f>
        <v/>
      </c>
      <c r="K414" s="133" t="str">
        <f t="shared" si="6"/>
        <v/>
      </c>
      <c r="M414" s="134" t="str" cm="1">
        <f t="array" ref="M414">IFERROR(INDEX(_xlfn._xlws.FILTER($A$5:$A$500,$A$5:$A$500&lt;&gt;""),ROWS($M$5:M414)),"")</f>
        <v/>
      </c>
    </row>
    <row r="415" spans="5:13" x14ac:dyDescent="0.3">
      <c r="E415" s="133" t="str">
        <f>IF($A415="","",SUMIFS('Program Summary'!$G$5:$G$5000,'Program Summary'!$B$5:$B$5000,$A415,'Program Summary'!$C$5:$C$5000,"Community Quarterback"))</f>
        <v/>
      </c>
      <c r="F415" s="133" t="str">
        <f>IF($A415="","",SUMIFS('Program Summary'!$H$5:$H$5000,'Program Summary'!$B$5:$B$5000,$A415,'Program Summary'!$C$5:$C$5000,"Community Quarterback"))</f>
        <v/>
      </c>
      <c r="G415" s="133" t="str">
        <f>IF($A415="","",SUMIFS('Program Summary'!$I$5:$I$5000,'Program Summary'!$B$5:$B$5000,$A415,'Program Summary'!$C$5:$C$5000,"Community Quarterback"))</f>
        <v/>
      </c>
      <c r="H415" s="133" t="str">
        <f>IF($A415="","",SUMIFS('Program Summary'!$G$5:$G$5000,'Program Summary'!$B$5:$B$5000,$A415,'Program Summary'!$C$5:$C$5000,"&lt;&gt;Community Quarterback"))</f>
        <v/>
      </c>
      <c r="I415" s="133" t="str">
        <f>IF($A415="","",SUMIFS('Program Summary'!$H$5:$H$5000,'Program Summary'!$B$5:$B$5000,$A415,'Program Summary'!$C$5:$C$5000,"&lt;&gt;Community Quarterback"))</f>
        <v/>
      </c>
      <c r="J415" s="133" t="str">
        <f>IF($A415="","",SUMIFS('Program Summary'!$I$5:$I$5000,'Program Summary'!$B$5:$B$5000,$A415,'Program Summary'!$C$5:$C$5000,"&lt;&gt;Community Quarterback"))</f>
        <v/>
      </c>
      <c r="K415" s="133" t="str">
        <f t="shared" si="6"/>
        <v/>
      </c>
      <c r="M415" s="134" t="str" cm="1">
        <f t="array" ref="M415">IFERROR(INDEX(_xlfn._xlws.FILTER($A$5:$A$500,$A$5:$A$500&lt;&gt;""),ROWS($M$5:M415)),"")</f>
        <v/>
      </c>
    </row>
    <row r="416" spans="5:13" x14ac:dyDescent="0.3">
      <c r="E416" s="133" t="str">
        <f>IF($A416="","",SUMIFS('Program Summary'!$G$5:$G$5000,'Program Summary'!$B$5:$B$5000,$A416,'Program Summary'!$C$5:$C$5000,"Community Quarterback"))</f>
        <v/>
      </c>
      <c r="F416" s="133" t="str">
        <f>IF($A416="","",SUMIFS('Program Summary'!$H$5:$H$5000,'Program Summary'!$B$5:$B$5000,$A416,'Program Summary'!$C$5:$C$5000,"Community Quarterback"))</f>
        <v/>
      </c>
      <c r="G416" s="133" t="str">
        <f>IF($A416="","",SUMIFS('Program Summary'!$I$5:$I$5000,'Program Summary'!$B$5:$B$5000,$A416,'Program Summary'!$C$5:$C$5000,"Community Quarterback"))</f>
        <v/>
      </c>
      <c r="H416" s="133" t="str">
        <f>IF($A416="","",SUMIFS('Program Summary'!$G$5:$G$5000,'Program Summary'!$B$5:$B$5000,$A416,'Program Summary'!$C$5:$C$5000,"&lt;&gt;Community Quarterback"))</f>
        <v/>
      </c>
      <c r="I416" s="133" t="str">
        <f>IF($A416="","",SUMIFS('Program Summary'!$H$5:$H$5000,'Program Summary'!$B$5:$B$5000,$A416,'Program Summary'!$C$5:$C$5000,"&lt;&gt;Community Quarterback"))</f>
        <v/>
      </c>
      <c r="J416" s="133" t="str">
        <f>IF($A416="","",SUMIFS('Program Summary'!$I$5:$I$5000,'Program Summary'!$B$5:$B$5000,$A416,'Program Summary'!$C$5:$C$5000,"&lt;&gt;Community Quarterback"))</f>
        <v/>
      </c>
      <c r="K416" s="133" t="str">
        <f t="shared" si="6"/>
        <v/>
      </c>
      <c r="M416" s="134" t="str" cm="1">
        <f t="array" ref="M416">IFERROR(INDEX(_xlfn._xlws.FILTER($A$5:$A$500,$A$5:$A$500&lt;&gt;""),ROWS($M$5:M416)),"")</f>
        <v/>
      </c>
    </row>
    <row r="417" spans="5:13" x14ac:dyDescent="0.3">
      <c r="E417" s="133" t="str">
        <f>IF($A417="","",SUMIFS('Program Summary'!$G$5:$G$5000,'Program Summary'!$B$5:$B$5000,$A417,'Program Summary'!$C$5:$C$5000,"Community Quarterback"))</f>
        <v/>
      </c>
      <c r="F417" s="133" t="str">
        <f>IF($A417="","",SUMIFS('Program Summary'!$H$5:$H$5000,'Program Summary'!$B$5:$B$5000,$A417,'Program Summary'!$C$5:$C$5000,"Community Quarterback"))</f>
        <v/>
      </c>
      <c r="G417" s="133" t="str">
        <f>IF($A417="","",SUMIFS('Program Summary'!$I$5:$I$5000,'Program Summary'!$B$5:$B$5000,$A417,'Program Summary'!$C$5:$C$5000,"Community Quarterback"))</f>
        <v/>
      </c>
      <c r="H417" s="133" t="str">
        <f>IF($A417="","",SUMIFS('Program Summary'!$G$5:$G$5000,'Program Summary'!$B$5:$B$5000,$A417,'Program Summary'!$C$5:$C$5000,"&lt;&gt;Community Quarterback"))</f>
        <v/>
      </c>
      <c r="I417" s="133" t="str">
        <f>IF($A417="","",SUMIFS('Program Summary'!$H$5:$H$5000,'Program Summary'!$B$5:$B$5000,$A417,'Program Summary'!$C$5:$C$5000,"&lt;&gt;Community Quarterback"))</f>
        <v/>
      </c>
      <c r="J417" s="133" t="str">
        <f>IF($A417="","",SUMIFS('Program Summary'!$I$5:$I$5000,'Program Summary'!$B$5:$B$5000,$A417,'Program Summary'!$C$5:$C$5000,"&lt;&gt;Community Quarterback"))</f>
        <v/>
      </c>
      <c r="K417" s="133" t="str">
        <f t="shared" si="6"/>
        <v/>
      </c>
      <c r="M417" s="134" t="str" cm="1">
        <f t="array" ref="M417">IFERROR(INDEX(_xlfn._xlws.FILTER($A$5:$A$500,$A$5:$A$500&lt;&gt;""),ROWS($M$5:M417)),"")</f>
        <v/>
      </c>
    </row>
    <row r="418" spans="5:13" x14ac:dyDescent="0.3">
      <c r="E418" s="133" t="str">
        <f>IF($A418="","",SUMIFS('Program Summary'!$G$5:$G$5000,'Program Summary'!$B$5:$B$5000,$A418,'Program Summary'!$C$5:$C$5000,"Community Quarterback"))</f>
        <v/>
      </c>
      <c r="F418" s="133" t="str">
        <f>IF($A418="","",SUMIFS('Program Summary'!$H$5:$H$5000,'Program Summary'!$B$5:$B$5000,$A418,'Program Summary'!$C$5:$C$5000,"Community Quarterback"))</f>
        <v/>
      </c>
      <c r="G418" s="133" t="str">
        <f>IF($A418="","",SUMIFS('Program Summary'!$I$5:$I$5000,'Program Summary'!$B$5:$B$5000,$A418,'Program Summary'!$C$5:$C$5000,"Community Quarterback"))</f>
        <v/>
      </c>
      <c r="H418" s="133" t="str">
        <f>IF($A418="","",SUMIFS('Program Summary'!$G$5:$G$5000,'Program Summary'!$B$5:$B$5000,$A418,'Program Summary'!$C$5:$C$5000,"&lt;&gt;Community Quarterback"))</f>
        <v/>
      </c>
      <c r="I418" s="133" t="str">
        <f>IF($A418="","",SUMIFS('Program Summary'!$H$5:$H$5000,'Program Summary'!$B$5:$B$5000,$A418,'Program Summary'!$C$5:$C$5000,"&lt;&gt;Community Quarterback"))</f>
        <v/>
      </c>
      <c r="J418" s="133" t="str">
        <f>IF($A418="","",SUMIFS('Program Summary'!$I$5:$I$5000,'Program Summary'!$B$5:$B$5000,$A418,'Program Summary'!$C$5:$C$5000,"&lt;&gt;Community Quarterback"))</f>
        <v/>
      </c>
      <c r="K418" s="133" t="str">
        <f t="shared" si="6"/>
        <v/>
      </c>
      <c r="M418" s="134" t="str" cm="1">
        <f t="array" ref="M418">IFERROR(INDEX(_xlfn._xlws.FILTER($A$5:$A$500,$A$5:$A$500&lt;&gt;""),ROWS($M$5:M418)),"")</f>
        <v/>
      </c>
    </row>
    <row r="419" spans="5:13" x14ac:dyDescent="0.3">
      <c r="E419" s="133" t="str">
        <f>IF($A419="","",SUMIFS('Program Summary'!$G$5:$G$5000,'Program Summary'!$B$5:$B$5000,$A419,'Program Summary'!$C$5:$C$5000,"Community Quarterback"))</f>
        <v/>
      </c>
      <c r="F419" s="133" t="str">
        <f>IF($A419="","",SUMIFS('Program Summary'!$H$5:$H$5000,'Program Summary'!$B$5:$B$5000,$A419,'Program Summary'!$C$5:$C$5000,"Community Quarterback"))</f>
        <v/>
      </c>
      <c r="G419" s="133" t="str">
        <f>IF($A419="","",SUMIFS('Program Summary'!$I$5:$I$5000,'Program Summary'!$B$5:$B$5000,$A419,'Program Summary'!$C$5:$C$5000,"Community Quarterback"))</f>
        <v/>
      </c>
      <c r="H419" s="133" t="str">
        <f>IF($A419="","",SUMIFS('Program Summary'!$G$5:$G$5000,'Program Summary'!$B$5:$B$5000,$A419,'Program Summary'!$C$5:$C$5000,"&lt;&gt;Community Quarterback"))</f>
        <v/>
      </c>
      <c r="I419" s="133" t="str">
        <f>IF($A419="","",SUMIFS('Program Summary'!$H$5:$H$5000,'Program Summary'!$B$5:$B$5000,$A419,'Program Summary'!$C$5:$C$5000,"&lt;&gt;Community Quarterback"))</f>
        <v/>
      </c>
      <c r="J419" s="133" t="str">
        <f>IF($A419="","",SUMIFS('Program Summary'!$I$5:$I$5000,'Program Summary'!$B$5:$B$5000,$A419,'Program Summary'!$C$5:$C$5000,"&lt;&gt;Community Quarterback"))</f>
        <v/>
      </c>
      <c r="K419" s="133" t="str">
        <f t="shared" si="6"/>
        <v/>
      </c>
      <c r="M419" s="134" t="str" cm="1">
        <f t="array" ref="M419">IFERROR(INDEX(_xlfn._xlws.FILTER($A$5:$A$500,$A$5:$A$500&lt;&gt;""),ROWS($M$5:M419)),"")</f>
        <v/>
      </c>
    </row>
    <row r="420" spans="5:13" x14ac:dyDescent="0.3">
      <c r="E420" s="133" t="str">
        <f>IF($A420="","",SUMIFS('Program Summary'!$G$5:$G$5000,'Program Summary'!$B$5:$B$5000,$A420,'Program Summary'!$C$5:$C$5000,"Community Quarterback"))</f>
        <v/>
      </c>
      <c r="F420" s="133" t="str">
        <f>IF($A420="","",SUMIFS('Program Summary'!$H$5:$H$5000,'Program Summary'!$B$5:$B$5000,$A420,'Program Summary'!$C$5:$C$5000,"Community Quarterback"))</f>
        <v/>
      </c>
      <c r="G420" s="133" t="str">
        <f>IF($A420="","",SUMIFS('Program Summary'!$I$5:$I$5000,'Program Summary'!$B$5:$B$5000,$A420,'Program Summary'!$C$5:$C$5000,"Community Quarterback"))</f>
        <v/>
      </c>
      <c r="H420" s="133" t="str">
        <f>IF($A420="","",SUMIFS('Program Summary'!$G$5:$G$5000,'Program Summary'!$B$5:$B$5000,$A420,'Program Summary'!$C$5:$C$5000,"&lt;&gt;Community Quarterback"))</f>
        <v/>
      </c>
      <c r="I420" s="133" t="str">
        <f>IF($A420="","",SUMIFS('Program Summary'!$H$5:$H$5000,'Program Summary'!$B$5:$B$5000,$A420,'Program Summary'!$C$5:$C$5000,"&lt;&gt;Community Quarterback"))</f>
        <v/>
      </c>
      <c r="J420" s="133" t="str">
        <f>IF($A420="","",SUMIFS('Program Summary'!$I$5:$I$5000,'Program Summary'!$B$5:$B$5000,$A420,'Program Summary'!$C$5:$C$5000,"&lt;&gt;Community Quarterback"))</f>
        <v/>
      </c>
      <c r="K420" s="133" t="str">
        <f t="shared" si="6"/>
        <v/>
      </c>
      <c r="M420" s="134" t="str" cm="1">
        <f t="array" ref="M420">IFERROR(INDEX(_xlfn._xlws.FILTER($A$5:$A$500,$A$5:$A$500&lt;&gt;""),ROWS($M$5:M420)),"")</f>
        <v/>
      </c>
    </row>
    <row r="421" spans="5:13" x14ac:dyDescent="0.3">
      <c r="E421" s="133" t="str">
        <f>IF($A421="","",SUMIFS('Program Summary'!$G$5:$G$5000,'Program Summary'!$B$5:$B$5000,$A421,'Program Summary'!$C$5:$C$5000,"Community Quarterback"))</f>
        <v/>
      </c>
      <c r="F421" s="133" t="str">
        <f>IF($A421="","",SUMIFS('Program Summary'!$H$5:$H$5000,'Program Summary'!$B$5:$B$5000,$A421,'Program Summary'!$C$5:$C$5000,"Community Quarterback"))</f>
        <v/>
      </c>
      <c r="G421" s="133" t="str">
        <f>IF($A421="","",SUMIFS('Program Summary'!$I$5:$I$5000,'Program Summary'!$B$5:$B$5000,$A421,'Program Summary'!$C$5:$C$5000,"Community Quarterback"))</f>
        <v/>
      </c>
      <c r="H421" s="133" t="str">
        <f>IF($A421="","",SUMIFS('Program Summary'!$G$5:$G$5000,'Program Summary'!$B$5:$B$5000,$A421,'Program Summary'!$C$5:$C$5000,"&lt;&gt;Community Quarterback"))</f>
        <v/>
      </c>
      <c r="I421" s="133" t="str">
        <f>IF($A421="","",SUMIFS('Program Summary'!$H$5:$H$5000,'Program Summary'!$B$5:$B$5000,$A421,'Program Summary'!$C$5:$C$5000,"&lt;&gt;Community Quarterback"))</f>
        <v/>
      </c>
      <c r="J421" s="133" t="str">
        <f>IF($A421="","",SUMIFS('Program Summary'!$I$5:$I$5000,'Program Summary'!$B$5:$B$5000,$A421,'Program Summary'!$C$5:$C$5000,"&lt;&gt;Community Quarterback"))</f>
        <v/>
      </c>
      <c r="K421" s="133" t="str">
        <f t="shared" si="6"/>
        <v/>
      </c>
      <c r="M421" s="134" t="str" cm="1">
        <f t="array" ref="M421">IFERROR(INDEX(_xlfn._xlws.FILTER($A$5:$A$500,$A$5:$A$500&lt;&gt;""),ROWS($M$5:M421)),"")</f>
        <v/>
      </c>
    </row>
    <row r="422" spans="5:13" x14ac:dyDescent="0.3">
      <c r="E422" s="133" t="str">
        <f>IF($A422="","",SUMIFS('Program Summary'!$G$5:$G$5000,'Program Summary'!$B$5:$B$5000,$A422,'Program Summary'!$C$5:$C$5000,"Community Quarterback"))</f>
        <v/>
      </c>
      <c r="F422" s="133" t="str">
        <f>IF($A422="","",SUMIFS('Program Summary'!$H$5:$H$5000,'Program Summary'!$B$5:$B$5000,$A422,'Program Summary'!$C$5:$C$5000,"Community Quarterback"))</f>
        <v/>
      </c>
      <c r="G422" s="133" t="str">
        <f>IF($A422="","",SUMIFS('Program Summary'!$I$5:$I$5000,'Program Summary'!$B$5:$B$5000,$A422,'Program Summary'!$C$5:$C$5000,"Community Quarterback"))</f>
        <v/>
      </c>
      <c r="H422" s="133" t="str">
        <f>IF($A422="","",SUMIFS('Program Summary'!$G$5:$G$5000,'Program Summary'!$B$5:$B$5000,$A422,'Program Summary'!$C$5:$C$5000,"&lt;&gt;Community Quarterback"))</f>
        <v/>
      </c>
      <c r="I422" s="133" t="str">
        <f>IF($A422="","",SUMIFS('Program Summary'!$H$5:$H$5000,'Program Summary'!$B$5:$B$5000,$A422,'Program Summary'!$C$5:$C$5000,"&lt;&gt;Community Quarterback"))</f>
        <v/>
      </c>
      <c r="J422" s="133" t="str">
        <f>IF($A422="","",SUMIFS('Program Summary'!$I$5:$I$5000,'Program Summary'!$B$5:$B$5000,$A422,'Program Summary'!$C$5:$C$5000,"&lt;&gt;Community Quarterback"))</f>
        <v/>
      </c>
      <c r="K422" s="133" t="str">
        <f t="shared" si="6"/>
        <v/>
      </c>
      <c r="M422" s="134" t="str" cm="1">
        <f t="array" ref="M422">IFERROR(INDEX(_xlfn._xlws.FILTER($A$5:$A$500,$A$5:$A$500&lt;&gt;""),ROWS($M$5:M422)),"")</f>
        <v/>
      </c>
    </row>
    <row r="423" spans="5:13" x14ac:dyDescent="0.3">
      <c r="E423" s="133" t="str">
        <f>IF($A423="","",SUMIFS('Program Summary'!$G$5:$G$5000,'Program Summary'!$B$5:$B$5000,$A423,'Program Summary'!$C$5:$C$5000,"Community Quarterback"))</f>
        <v/>
      </c>
      <c r="F423" s="133" t="str">
        <f>IF($A423="","",SUMIFS('Program Summary'!$H$5:$H$5000,'Program Summary'!$B$5:$B$5000,$A423,'Program Summary'!$C$5:$C$5000,"Community Quarterback"))</f>
        <v/>
      </c>
      <c r="G423" s="133" t="str">
        <f>IF($A423="","",SUMIFS('Program Summary'!$I$5:$I$5000,'Program Summary'!$B$5:$B$5000,$A423,'Program Summary'!$C$5:$C$5000,"Community Quarterback"))</f>
        <v/>
      </c>
      <c r="H423" s="133" t="str">
        <f>IF($A423="","",SUMIFS('Program Summary'!$G$5:$G$5000,'Program Summary'!$B$5:$B$5000,$A423,'Program Summary'!$C$5:$C$5000,"&lt;&gt;Community Quarterback"))</f>
        <v/>
      </c>
      <c r="I423" s="133" t="str">
        <f>IF($A423="","",SUMIFS('Program Summary'!$H$5:$H$5000,'Program Summary'!$B$5:$B$5000,$A423,'Program Summary'!$C$5:$C$5000,"&lt;&gt;Community Quarterback"))</f>
        <v/>
      </c>
      <c r="J423" s="133" t="str">
        <f>IF($A423="","",SUMIFS('Program Summary'!$I$5:$I$5000,'Program Summary'!$B$5:$B$5000,$A423,'Program Summary'!$C$5:$C$5000,"&lt;&gt;Community Quarterback"))</f>
        <v/>
      </c>
      <c r="K423" s="133" t="str">
        <f t="shared" si="6"/>
        <v/>
      </c>
      <c r="M423" s="134" t="str" cm="1">
        <f t="array" ref="M423">IFERROR(INDEX(_xlfn._xlws.FILTER($A$5:$A$500,$A$5:$A$500&lt;&gt;""),ROWS($M$5:M423)),"")</f>
        <v/>
      </c>
    </row>
    <row r="424" spans="5:13" x14ac:dyDescent="0.3">
      <c r="E424" s="133" t="str">
        <f>IF($A424="","",SUMIFS('Program Summary'!$G$5:$G$5000,'Program Summary'!$B$5:$B$5000,$A424,'Program Summary'!$C$5:$C$5000,"Community Quarterback"))</f>
        <v/>
      </c>
      <c r="F424" s="133" t="str">
        <f>IF($A424="","",SUMIFS('Program Summary'!$H$5:$H$5000,'Program Summary'!$B$5:$B$5000,$A424,'Program Summary'!$C$5:$C$5000,"Community Quarterback"))</f>
        <v/>
      </c>
      <c r="G424" s="133" t="str">
        <f>IF($A424="","",SUMIFS('Program Summary'!$I$5:$I$5000,'Program Summary'!$B$5:$B$5000,$A424,'Program Summary'!$C$5:$C$5000,"Community Quarterback"))</f>
        <v/>
      </c>
      <c r="H424" s="133" t="str">
        <f>IF($A424="","",SUMIFS('Program Summary'!$G$5:$G$5000,'Program Summary'!$B$5:$B$5000,$A424,'Program Summary'!$C$5:$C$5000,"&lt;&gt;Community Quarterback"))</f>
        <v/>
      </c>
      <c r="I424" s="133" t="str">
        <f>IF($A424="","",SUMIFS('Program Summary'!$H$5:$H$5000,'Program Summary'!$B$5:$B$5000,$A424,'Program Summary'!$C$5:$C$5000,"&lt;&gt;Community Quarterback"))</f>
        <v/>
      </c>
      <c r="J424" s="133" t="str">
        <f>IF($A424="","",SUMIFS('Program Summary'!$I$5:$I$5000,'Program Summary'!$B$5:$B$5000,$A424,'Program Summary'!$C$5:$C$5000,"&lt;&gt;Community Quarterback"))</f>
        <v/>
      </c>
      <c r="K424" s="133" t="str">
        <f t="shared" si="6"/>
        <v/>
      </c>
      <c r="M424" s="134" t="str" cm="1">
        <f t="array" ref="M424">IFERROR(INDEX(_xlfn._xlws.FILTER($A$5:$A$500,$A$5:$A$500&lt;&gt;""),ROWS($M$5:M424)),"")</f>
        <v/>
      </c>
    </row>
    <row r="425" spans="5:13" x14ac:dyDescent="0.3">
      <c r="E425" s="133" t="str">
        <f>IF($A425="","",SUMIFS('Program Summary'!$G$5:$G$5000,'Program Summary'!$B$5:$B$5000,$A425,'Program Summary'!$C$5:$C$5000,"Community Quarterback"))</f>
        <v/>
      </c>
      <c r="F425" s="133" t="str">
        <f>IF($A425="","",SUMIFS('Program Summary'!$H$5:$H$5000,'Program Summary'!$B$5:$B$5000,$A425,'Program Summary'!$C$5:$C$5000,"Community Quarterback"))</f>
        <v/>
      </c>
      <c r="G425" s="133" t="str">
        <f>IF($A425="","",SUMIFS('Program Summary'!$I$5:$I$5000,'Program Summary'!$B$5:$B$5000,$A425,'Program Summary'!$C$5:$C$5000,"Community Quarterback"))</f>
        <v/>
      </c>
      <c r="H425" s="133" t="str">
        <f>IF($A425="","",SUMIFS('Program Summary'!$G$5:$G$5000,'Program Summary'!$B$5:$B$5000,$A425,'Program Summary'!$C$5:$C$5000,"&lt;&gt;Community Quarterback"))</f>
        <v/>
      </c>
      <c r="I425" s="133" t="str">
        <f>IF($A425="","",SUMIFS('Program Summary'!$H$5:$H$5000,'Program Summary'!$B$5:$B$5000,$A425,'Program Summary'!$C$5:$C$5000,"&lt;&gt;Community Quarterback"))</f>
        <v/>
      </c>
      <c r="J425" s="133" t="str">
        <f>IF($A425="","",SUMIFS('Program Summary'!$I$5:$I$5000,'Program Summary'!$B$5:$B$5000,$A425,'Program Summary'!$C$5:$C$5000,"&lt;&gt;Community Quarterback"))</f>
        <v/>
      </c>
      <c r="K425" s="133" t="str">
        <f t="shared" si="6"/>
        <v/>
      </c>
      <c r="M425" s="134" t="str" cm="1">
        <f t="array" ref="M425">IFERROR(INDEX(_xlfn._xlws.FILTER($A$5:$A$500,$A$5:$A$500&lt;&gt;""),ROWS($M$5:M425)),"")</f>
        <v/>
      </c>
    </row>
    <row r="426" spans="5:13" x14ac:dyDescent="0.3">
      <c r="E426" s="133" t="str">
        <f>IF($A426="","",SUMIFS('Program Summary'!$G$5:$G$5000,'Program Summary'!$B$5:$B$5000,$A426,'Program Summary'!$C$5:$C$5000,"Community Quarterback"))</f>
        <v/>
      </c>
      <c r="F426" s="133" t="str">
        <f>IF($A426="","",SUMIFS('Program Summary'!$H$5:$H$5000,'Program Summary'!$B$5:$B$5000,$A426,'Program Summary'!$C$5:$C$5000,"Community Quarterback"))</f>
        <v/>
      </c>
      <c r="G426" s="133" t="str">
        <f>IF($A426="","",SUMIFS('Program Summary'!$I$5:$I$5000,'Program Summary'!$B$5:$B$5000,$A426,'Program Summary'!$C$5:$C$5000,"Community Quarterback"))</f>
        <v/>
      </c>
      <c r="H426" s="133" t="str">
        <f>IF($A426="","",SUMIFS('Program Summary'!$G$5:$G$5000,'Program Summary'!$B$5:$B$5000,$A426,'Program Summary'!$C$5:$C$5000,"&lt;&gt;Community Quarterback"))</f>
        <v/>
      </c>
      <c r="I426" s="133" t="str">
        <f>IF($A426="","",SUMIFS('Program Summary'!$H$5:$H$5000,'Program Summary'!$B$5:$B$5000,$A426,'Program Summary'!$C$5:$C$5000,"&lt;&gt;Community Quarterback"))</f>
        <v/>
      </c>
      <c r="J426" s="133" t="str">
        <f>IF($A426="","",SUMIFS('Program Summary'!$I$5:$I$5000,'Program Summary'!$B$5:$B$5000,$A426,'Program Summary'!$C$5:$C$5000,"&lt;&gt;Community Quarterback"))</f>
        <v/>
      </c>
      <c r="K426" s="133" t="str">
        <f t="shared" si="6"/>
        <v/>
      </c>
      <c r="M426" s="134" t="str" cm="1">
        <f t="array" ref="M426">IFERROR(INDEX(_xlfn._xlws.FILTER($A$5:$A$500,$A$5:$A$500&lt;&gt;""),ROWS($M$5:M426)),"")</f>
        <v/>
      </c>
    </row>
    <row r="427" spans="5:13" x14ac:dyDescent="0.3">
      <c r="E427" s="133" t="str">
        <f>IF($A427="","",SUMIFS('Program Summary'!$G$5:$G$5000,'Program Summary'!$B$5:$B$5000,$A427,'Program Summary'!$C$5:$C$5000,"Community Quarterback"))</f>
        <v/>
      </c>
      <c r="F427" s="133" t="str">
        <f>IF($A427="","",SUMIFS('Program Summary'!$H$5:$H$5000,'Program Summary'!$B$5:$B$5000,$A427,'Program Summary'!$C$5:$C$5000,"Community Quarterback"))</f>
        <v/>
      </c>
      <c r="G427" s="133" t="str">
        <f>IF($A427="","",SUMIFS('Program Summary'!$I$5:$I$5000,'Program Summary'!$B$5:$B$5000,$A427,'Program Summary'!$C$5:$C$5000,"Community Quarterback"))</f>
        <v/>
      </c>
      <c r="H427" s="133" t="str">
        <f>IF($A427="","",SUMIFS('Program Summary'!$G$5:$G$5000,'Program Summary'!$B$5:$B$5000,$A427,'Program Summary'!$C$5:$C$5000,"&lt;&gt;Community Quarterback"))</f>
        <v/>
      </c>
      <c r="I427" s="133" t="str">
        <f>IF($A427="","",SUMIFS('Program Summary'!$H$5:$H$5000,'Program Summary'!$B$5:$B$5000,$A427,'Program Summary'!$C$5:$C$5000,"&lt;&gt;Community Quarterback"))</f>
        <v/>
      </c>
      <c r="J427" s="133" t="str">
        <f>IF($A427="","",SUMIFS('Program Summary'!$I$5:$I$5000,'Program Summary'!$B$5:$B$5000,$A427,'Program Summary'!$C$5:$C$5000,"&lt;&gt;Community Quarterback"))</f>
        <v/>
      </c>
      <c r="K427" s="133" t="str">
        <f t="shared" si="6"/>
        <v/>
      </c>
      <c r="M427" s="134" t="str" cm="1">
        <f t="array" ref="M427">IFERROR(INDEX(_xlfn._xlws.FILTER($A$5:$A$500,$A$5:$A$500&lt;&gt;""),ROWS($M$5:M427)),"")</f>
        <v/>
      </c>
    </row>
    <row r="428" spans="5:13" x14ac:dyDescent="0.3">
      <c r="E428" s="133" t="str">
        <f>IF($A428="","",SUMIFS('Program Summary'!$G$5:$G$5000,'Program Summary'!$B$5:$B$5000,$A428,'Program Summary'!$C$5:$C$5000,"Community Quarterback"))</f>
        <v/>
      </c>
      <c r="F428" s="133" t="str">
        <f>IF($A428="","",SUMIFS('Program Summary'!$H$5:$H$5000,'Program Summary'!$B$5:$B$5000,$A428,'Program Summary'!$C$5:$C$5000,"Community Quarterback"))</f>
        <v/>
      </c>
      <c r="G428" s="133" t="str">
        <f>IF($A428="","",SUMIFS('Program Summary'!$I$5:$I$5000,'Program Summary'!$B$5:$B$5000,$A428,'Program Summary'!$C$5:$C$5000,"Community Quarterback"))</f>
        <v/>
      </c>
      <c r="H428" s="133" t="str">
        <f>IF($A428="","",SUMIFS('Program Summary'!$G$5:$G$5000,'Program Summary'!$B$5:$B$5000,$A428,'Program Summary'!$C$5:$C$5000,"&lt;&gt;Community Quarterback"))</f>
        <v/>
      </c>
      <c r="I428" s="133" t="str">
        <f>IF($A428="","",SUMIFS('Program Summary'!$H$5:$H$5000,'Program Summary'!$B$5:$B$5000,$A428,'Program Summary'!$C$5:$C$5000,"&lt;&gt;Community Quarterback"))</f>
        <v/>
      </c>
      <c r="J428" s="133" t="str">
        <f>IF($A428="","",SUMIFS('Program Summary'!$I$5:$I$5000,'Program Summary'!$B$5:$B$5000,$A428,'Program Summary'!$C$5:$C$5000,"&lt;&gt;Community Quarterback"))</f>
        <v/>
      </c>
      <c r="K428" s="133" t="str">
        <f t="shared" si="6"/>
        <v/>
      </c>
      <c r="M428" s="134" t="str" cm="1">
        <f t="array" ref="M428">IFERROR(INDEX(_xlfn._xlws.FILTER($A$5:$A$500,$A$5:$A$500&lt;&gt;""),ROWS($M$5:M428)),"")</f>
        <v/>
      </c>
    </row>
    <row r="429" spans="5:13" x14ac:dyDescent="0.3">
      <c r="E429" s="133" t="str">
        <f>IF($A429="","",SUMIFS('Program Summary'!$G$5:$G$5000,'Program Summary'!$B$5:$B$5000,$A429,'Program Summary'!$C$5:$C$5000,"Community Quarterback"))</f>
        <v/>
      </c>
      <c r="F429" s="133" t="str">
        <f>IF($A429="","",SUMIFS('Program Summary'!$H$5:$H$5000,'Program Summary'!$B$5:$B$5000,$A429,'Program Summary'!$C$5:$C$5000,"Community Quarterback"))</f>
        <v/>
      </c>
      <c r="G429" s="133" t="str">
        <f>IF($A429="","",SUMIFS('Program Summary'!$I$5:$I$5000,'Program Summary'!$B$5:$B$5000,$A429,'Program Summary'!$C$5:$C$5000,"Community Quarterback"))</f>
        <v/>
      </c>
      <c r="H429" s="133" t="str">
        <f>IF($A429="","",SUMIFS('Program Summary'!$G$5:$G$5000,'Program Summary'!$B$5:$B$5000,$A429,'Program Summary'!$C$5:$C$5000,"&lt;&gt;Community Quarterback"))</f>
        <v/>
      </c>
      <c r="I429" s="133" t="str">
        <f>IF($A429="","",SUMIFS('Program Summary'!$H$5:$H$5000,'Program Summary'!$B$5:$B$5000,$A429,'Program Summary'!$C$5:$C$5000,"&lt;&gt;Community Quarterback"))</f>
        <v/>
      </c>
      <c r="J429" s="133" t="str">
        <f>IF($A429="","",SUMIFS('Program Summary'!$I$5:$I$5000,'Program Summary'!$B$5:$B$5000,$A429,'Program Summary'!$C$5:$C$5000,"&lt;&gt;Community Quarterback"))</f>
        <v/>
      </c>
      <c r="K429" s="133" t="str">
        <f t="shared" si="6"/>
        <v/>
      </c>
      <c r="M429" s="134" t="str" cm="1">
        <f t="array" ref="M429">IFERROR(INDEX(_xlfn._xlws.FILTER($A$5:$A$500,$A$5:$A$500&lt;&gt;""),ROWS($M$5:M429)),"")</f>
        <v/>
      </c>
    </row>
    <row r="430" spans="5:13" x14ac:dyDescent="0.3">
      <c r="E430" s="133" t="str">
        <f>IF($A430="","",SUMIFS('Program Summary'!$G$5:$G$5000,'Program Summary'!$B$5:$B$5000,$A430,'Program Summary'!$C$5:$C$5000,"Community Quarterback"))</f>
        <v/>
      </c>
      <c r="F430" s="133" t="str">
        <f>IF($A430="","",SUMIFS('Program Summary'!$H$5:$H$5000,'Program Summary'!$B$5:$B$5000,$A430,'Program Summary'!$C$5:$C$5000,"Community Quarterback"))</f>
        <v/>
      </c>
      <c r="G430" s="133" t="str">
        <f>IF($A430="","",SUMIFS('Program Summary'!$I$5:$I$5000,'Program Summary'!$B$5:$B$5000,$A430,'Program Summary'!$C$5:$C$5000,"Community Quarterback"))</f>
        <v/>
      </c>
      <c r="H430" s="133" t="str">
        <f>IF($A430="","",SUMIFS('Program Summary'!$G$5:$G$5000,'Program Summary'!$B$5:$B$5000,$A430,'Program Summary'!$C$5:$C$5000,"&lt;&gt;Community Quarterback"))</f>
        <v/>
      </c>
      <c r="I430" s="133" t="str">
        <f>IF($A430="","",SUMIFS('Program Summary'!$H$5:$H$5000,'Program Summary'!$B$5:$B$5000,$A430,'Program Summary'!$C$5:$C$5000,"&lt;&gt;Community Quarterback"))</f>
        <v/>
      </c>
      <c r="J430" s="133" t="str">
        <f>IF($A430="","",SUMIFS('Program Summary'!$I$5:$I$5000,'Program Summary'!$B$5:$B$5000,$A430,'Program Summary'!$C$5:$C$5000,"&lt;&gt;Community Quarterback"))</f>
        <v/>
      </c>
      <c r="K430" s="133" t="str">
        <f t="shared" si="6"/>
        <v/>
      </c>
      <c r="M430" s="134" t="str" cm="1">
        <f t="array" ref="M430">IFERROR(INDEX(_xlfn._xlws.FILTER($A$5:$A$500,$A$5:$A$500&lt;&gt;""),ROWS($M$5:M430)),"")</f>
        <v/>
      </c>
    </row>
    <row r="431" spans="5:13" x14ac:dyDescent="0.3">
      <c r="E431" s="133" t="str">
        <f>IF($A431="","",SUMIFS('Program Summary'!$G$5:$G$5000,'Program Summary'!$B$5:$B$5000,$A431,'Program Summary'!$C$5:$C$5000,"Community Quarterback"))</f>
        <v/>
      </c>
      <c r="F431" s="133" t="str">
        <f>IF($A431="","",SUMIFS('Program Summary'!$H$5:$H$5000,'Program Summary'!$B$5:$B$5000,$A431,'Program Summary'!$C$5:$C$5000,"Community Quarterback"))</f>
        <v/>
      </c>
      <c r="G431" s="133" t="str">
        <f>IF($A431="","",SUMIFS('Program Summary'!$I$5:$I$5000,'Program Summary'!$B$5:$B$5000,$A431,'Program Summary'!$C$5:$C$5000,"Community Quarterback"))</f>
        <v/>
      </c>
      <c r="H431" s="133" t="str">
        <f>IF($A431="","",SUMIFS('Program Summary'!$G$5:$G$5000,'Program Summary'!$B$5:$B$5000,$A431,'Program Summary'!$C$5:$C$5000,"&lt;&gt;Community Quarterback"))</f>
        <v/>
      </c>
      <c r="I431" s="133" t="str">
        <f>IF($A431="","",SUMIFS('Program Summary'!$H$5:$H$5000,'Program Summary'!$B$5:$B$5000,$A431,'Program Summary'!$C$5:$C$5000,"&lt;&gt;Community Quarterback"))</f>
        <v/>
      </c>
      <c r="J431" s="133" t="str">
        <f>IF($A431="","",SUMIFS('Program Summary'!$I$5:$I$5000,'Program Summary'!$B$5:$B$5000,$A431,'Program Summary'!$C$5:$C$5000,"&lt;&gt;Community Quarterback"))</f>
        <v/>
      </c>
      <c r="K431" s="133" t="str">
        <f t="shared" si="6"/>
        <v/>
      </c>
      <c r="M431" s="134" t="str" cm="1">
        <f t="array" ref="M431">IFERROR(INDEX(_xlfn._xlws.FILTER($A$5:$A$500,$A$5:$A$500&lt;&gt;""),ROWS($M$5:M431)),"")</f>
        <v/>
      </c>
    </row>
    <row r="432" spans="5:13" x14ac:dyDescent="0.3">
      <c r="E432" s="133" t="str">
        <f>IF($A432="","",SUMIFS('Program Summary'!$G$5:$G$5000,'Program Summary'!$B$5:$B$5000,$A432,'Program Summary'!$C$5:$C$5000,"Community Quarterback"))</f>
        <v/>
      </c>
      <c r="F432" s="133" t="str">
        <f>IF($A432="","",SUMIFS('Program Summary'!$H$5:$H$5000,'Program Summary'!$B$5:$B$5000,$A432,'Program Summary'!$C$5:$C$5000,"Community Quarterback"))</f>
        <v/>
      </c>
      <c r="G432" s="133" t="str">
        <f>IF($A432="","",SUMIFS('Program Summary'!$I$5:$I$5000,'Program Summary'!$B$5:$B$5000,$A432,'Program Summary'!$C$5:$C$5000,"Community Quarterback"))</f>
        <v/>
      </c>
      <c r="H432" s="133" t="str">
        <f>IF($A432="","",SUMIFS('Program Summary'!$G$5:$G$5000,'Program Summary'!$B$5:$B$5000,$A432,'Program Summary'!$C$5:$C$5000,"&lt;&gt;Community Quarterback"))</f>
        <v/>
      </c>
      <c r="I432" s="133" t="str">
        <f>IF($A432="","",SUMIFS('Program Summary'!$H$5:$H$5000,'Program Summary'!$B$5:$B$5000,$A432,'Program Summary'!$C$5:$C$5000,"&lt;&gt;Community Quarterback"))</f>
        <v/>
      </c>
      <c r="J432" s="133" t="str">
        <f>IF($A432="","",SUMIFS('Program Summary'!$I$5:$I$5000,'Program Summary'!$B$5:$B$5000,$A432,'Program Summary'!$C$5:$C$5000,"&lt;&gt;Community Quarterback"))</f>
        <v/>
      </c>
      <c r="K432" s="133" t="str">
        <f t="shared" si="6"/>
        <v/>
      </c>
      <c r="M432" s="134" t="str" cm="1">
        <f t="array" ref="M432">IFERROR(INDEX(_xlfn._xlws.FILTER($A$5:$A$500,$A$5:$A$500&lt;&gt;""),ROWS($M$5:M432)),"")</f>
        <v/>
      </c>
    </row>
    <row r="433" spans="5:13" x14ac:dyDescent="0.3">
      <c r="E433" s="133" t="str">
        <f>IF($A433="","",SUMIFS('Program Summary'!$G$5:$G$5000,'Program Summary'!$B$5:$B$5000,$A433,'Program Summary'!$C$5:$C$5000,"Community Quarterback"))</f>
        <v/>
      </c>
      <c r="F433" s="133" t="str">
        <f>IF($A433="","",SUMIFS('Program Summary'!$H$5:$H$5000,'Program Summary'!$B$5:$B$5000,$A433,'Program Summary'!$C$5:$C$5000,"Community Quarterback"))</f>
        <v/>
      </c>
      <c r="G433" s="133" t="str">
        <f>IF($A433="","",SUMIFS('Program Summary'!$I$5:$I$5000,'Program Summary'!$B$5:$B$5000,$A433,'Program Summary'!$C$5:$C$5000,"Community Quarterback"))</f>
        <v/>
      </c>
      <c r="H433" s="133" t="str">
        <f>IF($A433="","",SUMIFS('Program Summary'!$G$5:$G$5000,'Program Summary'!$B$5:$B$5000,$A433,'Program Summary'!$C$5:$C$5000,"&lt;&gt;Community Quarterback"))</f>
        <v/>
      </c>
      <c r="I433" s="133" t="str">
        <f>IF($A433="","",SUMIFS('Program Summary'!$H$5:$H$5000,'Program Summary'!$B$5:$B$5000,$A433,'Program Summary'!$C$5:$C$5000,"&lt;&gt;Community Quarterback"))</f>
        <v/>
      </c>
      <c r="J433" s="133" t="str">
        <f>IF($A433="","",SUMIFS('Program Summary'!$I$5:$I$5000,'Program Summary'!$B$5:$B$5000,$A433,'Program Summary'!$C$5:$C$5000,"&lt;&gt;Community Quarterback"))</f>
        <v/>
      </c>
      <c r="K433" s="133" t="str">
        <f t="shared" si="6"/>
        <v/>
      </c>
      <c r="M433" s="134" t="str" cm="1">
        <f t="array" ref="M433">IFERROR(INDEX(_xlfn._xlws.FILTER($A$5:$A$500,$A$5:$A$500&lt;&gt;""),ROWS($M$5:M433)),"")</f>
        <v/>
      </c>
    </row>
    <row r="434" spans="5:13" x14ac:dyDescent="0.3">
      <c r="E434" s="133" t="str">
        <f>IF($A434="","",SUMIFS('Program Summary'!$G$5:$G$5000,'Program Summary'!$B$5:$B$5000,$A434,'Program Summary'!$C$5:$C$5000,"Community Quarterback"))</f>
        <v/>
      </c>
      <c r="F434" s="133" t="str">
        <f>IF($A434="","",SUMIFS('Program Summary'!$H$5:$H$5000,'Program Summary'!$B$5:$B$5000,$A434,'Program Summary'!$C$5:$C$5000,"Community Quarterback"))</f>
        <v/>
      </c>
      <c r="G434" s="133" t="str">
        <f>IF($A434="","",SUMIFS('Program Summary'!$I$5:$I$5000,'Program Summary'!$B$5:$B$5000,$A434,'Program Summary'!$C$5:$C$5000,"Community Quarterback"))</f>
        <v/>
      </c>
      <c r="H434" s="133" t="str">
        <f>IF($A434="","",SUMIFS('Program Summary'!$G$5:$G$5000,'Program Summary'!$B$5:$B$5000,$A434,'Program Summary'!$C$5:$C$5000,"&lt;&gt;Community Quarterback"))</f>
        <v/>
      </c>
      <c r="I434" s="133" t="str">
        <f>IF($A434="","",SUMIFS('Program Summary'!$H$5:$H$5000,'Program Summary'!$B$5:$B$5000,$A434,'Program Summary'!$C$5:$C$5000,"&lt;&gt;Community Quarterback"))</f>
        <v/>
      </c>
      <c r="J434" s="133" t="str">
        <f>IF($A434="","",SUMIFS('Program Summary'!$I$5:$I$5000,'Program Summary'!$B$5:$B$5000,$A434,'Program Summary'!$C$5:$C$5000,"&lt;&gt;Community Quarterback"))</f>
        <v/>
      </c>
      <c r="K434" s="133" t="str">
        <f t="shared" si="6"/>
        <v/>
      </c>
      <c r="M434" s="134" t="str" cm="1">
        <f t="array" ref="M434">IFERROR(INDEX(_xlfn._xlws.FILTER($A$5:$A$500,$A$5:$A$500&lt;&gt;""),ROWS($M$5:M434)),"")</f>
        <v/>
      </c>
    </row>
    <row r="435" spans="5:13" x14ac:dyDescent="0.3">
      <c r="E435" s="133" t="str">
        <f>IF($A435="","",SUMIFS('Program Summary'!$G$5:$G$5000,'Program Summary'!$B$5:$B$5000,$A435,'Program Summary'!$C$5:$C$5000,"Community Quarterback"))</f>
        <v/>
      </c>
      <c r="F435" s="133" t="str">
        <f>IF($A435="","",SUMIFS('Program Summary'!$H$5:$H$5000,'Program Summary'!$B$5:$B$5000,$A435,'Program Summary'!$C$5:$C$5000,"Community Quarterback"))</f>
        <v/>
      </c>
      <c r="G435" s="133" t="str">
        <f>IF($A435="","",SUMIFS('Program Summary'!$I$5:$I$5000,'Program Summary'!$B$5:$B$5000,$A435,'Program Summary'!$C$5:$C$5000,"Community Quarterback"))</f>
        <v/>
      </c>
      <c r="H435" s="133" t="str">
        <f>IF($A435="","",SUMIFS('Program Summary'!$G$5:$G$5000,'Program Summary'!$B$5:$B$5000,$A435,'Program Summary'!$C$5:$C$5000,"&lt;&gt;Community Quarterback"))</f>
        <v/>
      </c>
      <c r="I435" s="133" t="str">
        <f>IF($A435="","",SUMIFS('Program Summary'!$H$5:$H$5000,'Program Summary'!$B$5:$B$5000,$A435,'Program Summary'!$C$5:$C$5000,"&lt;&gt;Community Quarterback"))</f>
        <v/>
      </c>
      <c r="J435" s="133" t="str">
        <f>IF($A435="","",SUMIFS('Program Summary'!$I$5:$I$5000,'Program Summary'!$B$5:$B$5000,$A435,'Program Summary'!$C$5:$C$5000,"&lt;&gt;Community Quarterback"))</f>
        <v/>
      </c>
      <c r="K435" s="133" t="str">
        <f t="shared" si="6"/>
        <v/>
      </c>
      <c r="M435" s="134" t="str" cm="1">
        <f t="array" ref="M435">IFERROR(INDEX(_xlfn._xlws.FILTER($A$5:$A$500,$A$5:$A$500&lt;&gt;""),ROWS($M$5:M435)),"")</f>
        <v/>
      </c>
    </row>
    <row r="436" spans="5:13" x14ac:dyDescent="0.3">
      <c r="E436" s="133" t="str">
        <f>IF($A436="","",SUMIFS('Program Summary'!$G$5:$G$5000,'Program Summary'!$B$5:$B$5000,$A436,'Program Summary'!$C$5:$C$5000,"Community Quarterback"))</f>
        <v/>
      </c>
      <c r="F436" s="133" t="str">
        <f>IF($A436="","",SUMIFS('Program Summary'!$H$5:$H$5000,'Program Summary'!$B$5:$B$5000,$A436,'Program Summary'!$C$5:$C$5000,"Community Quarterback"))</f>
        <v/>
      </c>
      <c r="G436" s="133" t="str">
        <f>IF($A436="","",SUMIFS('Program Summary'!$I$5:$I$5000,'Program Summary'!$B$5:$B$5000,$A436,'Program Summary'!$C$5:$C$5000,"Community Quarterback"))</f>
        <v/>
      </c>
      <c r="H436" s="133" t="str">
        <f>IF($A436="","",SUMIFS('Program Summary'!$G$5:$G$5000,'Program Summary'!$B$5:$B$5000,$A436,'Program Summary'!$C$5:$C$5000,"&lt;&gt;Community Quarterback"))</f>
        <v/>
      </c>
      <c r="I436" s="133" t="str">
        <f>IF($A436="","",SUMIFS('Program Summary'!$H$5:$H$5000,'Program Summary'!$B$5:$B$5000,$A436,'Program Summary'!$C$5:$C$5000,"&lt;&gt;Community Quarterback"))</f>
        <v/>
      </c>
      <c r="J436" s="133" t="str">
        <f>IF($A436="","",SUMIFS('Program Summary'!$I$5:$I$5000,'Program Summary'!$B$5:$B$5000,$A436,'Program Summary'!$C$5:$C$5000,"&lt;&gt;Community Quarterback"))</f>
        <v/>
      </c>
      <c r="K436" s="133" t="str">
        <f t="shared" si="6"/>
        <v/>
      </c>
      <c r="M436" s="134" t="str" cm="1">
        <f t="array" ref="M436">IFERROR(INDEX(_xlfn._xlws.FILTER($A$5:$A$500,$A$5:$A$500&lt;&gt;""),ROWS($M$5:M436)),"")</f>
        <v/>
      </c>
    </row>
    <row r="437" spans="5:13" x14ac:dyDescent="0.3">
      <c r="E437" s="133" t="str">
        <f>IF($A437="","",SUMIFS('Program Summary'!$G$5:$G$5000,'Program Summary'!$B$5:$B$5000,$A437,'Program Summary'!$C$5:$C$5000,"Community Quarterback"))</f>
        <v/>
      </c>
      <c r="F437" s="133" t="str">
        <f>IF($A437="","",SUMIFS('Program Summary'!$H$5:$H$5000,'Program Summary'!$B$5:$B$5000,$A437,'Program Summary'!$C$5:$C$5000,"Community Quarterback"))</f>
        <v/>
      </c>
      <c r="G437" s="133" t="str">
        <f>IF($A437="","",SUMIFS('Program Summary'!$I$5:$I$5000,'Program Summary'!$B$5:$B$5000,$A437,'Program Summary'!$C$5:$C$5000,"Community Quarterback"))</f>
        <v/>
      </c>
      <c r="H437" s="133" t="str">
        <f>IF($A437="","",SUMIFS('Program Summary'!$G$5:$G$5000,'Program Summary'!$B$5:$B$5000,$A437,'Program Summary'!$C$5:$C$5000,"&lt;&gt;Community Quarterback"))</f>
        <v/>
      </c>
      <c r="I437" s="133" t="str">
        <f>IF($A437="","",SUMIFS('Program Summary'!$H$5:$H$5000,'Program Summary'!$B$5:$B$5000,$A437,'Program Summary'!$C$5:$C$5000,"&lt;&gt;Community Quarterback"))</f>
        <v/>
      </c>
      <c r="J437" s="133" t="str">
        <f>IF($A437="","",SUMIFS('Program Summary'!$I$5:$I$5000,'Program Summary'!$B$5:$B$5000,$A437,'Program Summary'!$C$5:$C$5000,"&lt;&gt;Community Quarterback"))</f>
        <v/>
      </c>
      <c r="K437" s="133" t="str">
        <f t="shared" si="6"/>
        <v/>
      </c>
      <c r="M437" s="134" t="str" cm="1">
        <f t="array" ref="M437">IFERROR(INDEX(_xlfn._xlws.FILTER($A$5:$A$500,$A$5:$A$500&lt;&gt;""),ROWS($M$5:M437)),"")</f>
        <v/>
      </c>
    </row>
    <row r="438" spans="5:13" x14ac:dyDescent="0.3">
      <c r="E438" s="133" t="str">
        <f>IF($A438="","",SUMIFS('Program Summary'!$G$5:$G$5000,'Program Summary'!$B$5:$B$5000,$A438,'Program Summary'!$C$5:$C$5000,"Community Quarterback"))</f>
        <v/>
      </c>
      <c r="F438" s="133" t="str">
        <f>IF($A438="","",SUMIFS('Program Summary'!$H$5:$H$5000,'Program Summary'!$B$5:$B$5000,$A438,'Program Summary'!$C$5:$C$5000,"Community Quarterback"))</f>
        <v/>
      </c>
      <c r="G438" s="133" t="str">
        <f>IF($A438="","",SUMIFS('Program Summary'!$I$5:$I$5000,'Program Summary'!$B$5:$B$5000,$A438,'Program Summary'!$C$5:$C$5000,"Community Quarterback"))</f>
        <v/>
      </c>
      <c r="H438" s="133" t="str">
        <f>IF($A438="","",SUMIFS('Program Summary'!$G$5:$G$5000,'Program Summary'!$B$5:$B$5000,$A438,'Program Summary'!$C$5:$C$5000,"&lt;&gt;Community Quarterback"))</f>
        <v/>
      </c>
      <c r="I438" s="133" t="str">
        <f>IF($A438="","",SUMIFS('Program Summary'!$H$5:$H$5000,'Program Summary'!$B$5:$B$5000,$A438,'Program Summary'!$C$5:$C$5000,"&lt;&gt;Community Quarterback"))</f>
        <v/>
      </c>
      <c r="J438" s="133" t="str">
        <f>IF($A438="","",SUMIFS('Program Summary'!$I$5:$I$5000,'Program Summary'!$B$5:$B$5000,$A438,'Program Summary'!$C$5:$C$5000,"&lt;&gt;Community Quarterback"))</f>
        <v/>
      </c>
      <c r="K438" s="133" t="str">
        <f t="shared" si="6"/>
        <v/>
      </c>
      <c r="M438" s="134" t="str" cm="1">
        <f t="array" ref="M438">IFERROR(INDEX(_xlfn._xlws.FILTER($A$5:$A$500,$A$5:$A$500&lt;&gt;""),ROWS($M$5:M438)),"")</f>
        <v/>
      </c>
    </row>
    <row r="439" spans="5:13" x14ac:dyDescent="0.3">
      <c r="E439" s="133" t="str">
        <f>IF($A439="","",SUMIFS('Program Summary'!$G$5:$G$5000,'Program Summary'!$B$5:$B$5000,$A439,'Program Summary'!$C$5:$C$5000,"Community Quarterback"))</f>
        <v/>
      </c>
      <c r="F439" s="133" t="str">
        <f>IF($A439="","",SUMIFS('Program Summary'!$H$5:$H$5000,'Program Summary'!$B$5:$B$5000,$A439,'Program Summary'!$C$5:$C$5000,"Community Quarterback"))</f>
        <v/>
      </c>
      <c r="G439" s="133" t="str">
        <f>IF($A439="","",SUMIFS('Program Summary'!$I$5:$I$5000,'Program Summary'!$B$5:$B$5000,$A439,'Program Summary'!$C$5:$C$5000,"Community Quarterback"))</f>
        <v/>
      </c>
      <c r="H439" s="133" t="str">
        <f>IF($A439="","",SUMIFS('Program Summary'!$G$5:$G$5000,'Program Summary'!$B$5:$B$5000,$A439,'Program Summary'!$C$5:$C$5000,"&lt;&gt;Community Quarterback"))</f>
        <v/>
      </c>
      <c r="I439" s="133" t="str">
        <f>IF($A439="","",SUMIFS('Program Summary'!$H$5:$H$5000,'Program Summary'!$B$5:$B$5000,$A439,'Program Summary'!$C$5:$C$5000,"&lt;&gt;Community Quarterback"))</f>
        <v/>
      </c>
      <c r="J439" s="133" t="str">
        <f>IF($A439="","",SUMIFS('Program Summary'!$I$5:$I$5000,'Program Summary'!$B$5:$B$5000,$A439,'Program Summary'!$C$5:$C$5000,"&lt;&gt;Community Quarterback"))</f>
        <v/>
      </c>
      <c r="K439" s="133" t="str">
        <f t="shared" si="6"/>
        <v/>
      </c>
      <c r="M439" s="134" t="str" cm="1">
        <f t="array" ref="M439">IFERROR(INDEX(_xlfn._xlws.FILTER($A$5:$A$500,$A$5:$A$500&lt;&gt;""),ROWS($M$5:M439)),"")</f>
        <v/>
      </c>
    </row>
    <row r="440" spans="5:13" x14ac:dyDescent="0.3">
      <c r="E440" s="133" t="str">
        <f>IF($A440="","",SUMIFS('Program Summary'!$G$5:$G$5000,'Program Summary'!$B$5:$B$5000,$A440,'Program Summary'!$C$5:$C$5000,"Community Quarterback"))</f>
        <v/>
      </c>
      <c r="F440" s="133" t="str">
        <f>IF($A440="","",SUMIFS('Program Summary'!$H$5:$H$5000,'Program Summary'!$B$5:$B$5000,$A440,'Program Summary'!$C$5:$C$5000,"Community Quarterback"))</f>
        <v/>
      </c>
      <c r="G440" s="133" t="str">
        <f>IF($A440="","",SUMIFS('Program Summary'!$I$5:$I$5000,'Program Summary'!$B$5:$B$5000,$A440,'Program Summary'!$C$5:$C$5000,"Community Quarterback"))</f>
        <v/>
      </c>
      <c r="H440" s="133" t="str">
        <f>IF($A440="","",SUMIFS('Program Summary'!$G$5:$G$5000,'Program Summary'!$B$5:$B$5000,$A440,'Program Summary'!$C$5:$C$5000,"&lt;&gt;Community Quarterback"))</f>
        <v/>
      </c>
      <c r="I440" s="133" t="str">
        <f>IF($A440="","",SUMIFS('Program Summary'!$H$5:$H$5000,'Program Summary'!$B$5:$B$5000,$A440,'Program Summary'!$C$5:$C$5000,"&lt;&gt;Community Quarterback"))</f>
        <v/>
      </c>
      <c r="J440" s="133" t="str">
        <f>IF($A440="","",SUMIFS('Program Summary'!$I$5:$I$5000,'Program Summary'!$B$5:$B$5000,$A440,'Program Summary'!$C$5:$C$5000,"&lt;&gt;Community Quarterback"))</f>
        <v/>
      </c>
      <c r="K440" s="133" t="str">
        <f t="shared" si="6"/>
        <v/>
      </c>
      <c r="M440" s="134" t="str" cm="1">
        <f t="array" ref="M440">IFERROR(INDEX(_xlfn._xlws.FILTER($A$5:$A$500,$A$5:$A$500&lt;&gt;""),ROWS($M$5:M440)),"")</f>
        <v/>
      </c>
    </row>
    <row r="441" spans="5:13" x14ac:dyDescent="0.3">
      <c r="E441" s="133" t="str">
        <f>IF($A441="","",SUMIFS('Program Summary'!$G$5:$G$5000,'Program Summary'!$B$5:$B$5000,$A441,'Program Summary'!$C$5:$C$5000,"Community Quarterback"))</f>
        <v/>
      </c>
      <c r="F441" s="133" t="str">
        <f>IF($A441="","",SUMIFS('Program Summary'!$H$5:$H$5000,'Program Summary'!$B$5:$B$5000,$A441,'Program Summary'!$C$5:$C$5000,"Community Quarterback"))</f>
        <v/>
      </c>
      <c r="G441" s="133" t="str">
        <f>IF($A441="","",SUMIFS('Program Summary'!$I$5:$I$5000,'Program Summary'!$B$5:$B$5000,$A441,'Program Summary'!$C$5:$C$5000,"Community Quarterback"))</f>
        <v/>
      </c>
      <c r="H441" s="133" t="str">
        <f>IF($A441="","",SUMIFS('Program Summary'!$G$5:$G$5000,'Program Summary'!$B$5:$B$5000,$A441,'Program Summary'!$C$5:$C$5000,"&lt;&gt;Community Quarterback"))</f>
        <v/>
      </c>
      <c r="I441" s="133" t="str">
        <f>IF($A441="","",SUMIFS('Program Summary'!$H$5:$H$5000,'Program Summary'!$B$5:$B$5000,$A441,'Program Summary'!$C$5:$C$5000,"&lt;&gt;Community Quarterback"))</f>
        <v/>
      </c>
      <c r="J441" s="133" t="str">
        <f>IF($A441="","",SUMIFS('Program Summary'!$I$5:$I$5000,'Program Summary'!$B$5:$B$5000,$A441,'Program Summary'!$C$5:$C$5000,"&lt;&gt;Community Quarterback"))</f>
        <v/>
      </c>
      <c r="K441" s="133" t="str">
        <f t="shared" si="6"/>
        <v/>
      </c>
      <c r="M441" s="134" t="str" cm="1">
        <f t="array" ref="M441">IFERROR(INDEX(_xlfn._xlws.FILTER($A$5:$A$500,$A$5:$A$500&lt;&gt;""),ROWS($M$5:M441)),"")</f>
        <v/>
      </c>
    </row>
    <row r="442" spans="5:13" x14ac:dyDescent="0.3">
      <c r="E442" s="133" t="str">
        <f>IF($A442="","",SUMIFS('Program Summary'!$G$5:$G$5000,'Program Summary'!$B$5:$B$5000,$A442,'Program Summary'!$C$5:$C$5000,"Community Quarterback"))</f>
        <v/>
      </c>
      <c r="F442" s="133" t="str">
        <f>IF($A442="","",SUMIFS('Program Summary'!$H$5:$H$5000,'Program Summary'!$B$5:$B$5000,$A442,'Program Summary'!$C$5:$C$5000,"Community Quarterback"))</f>
        <v/>
      </c>
      <c r="G442" s="133" t="str">
        <f>IF($A442="","",SUMIFS('Program Summary'!$I$5:$I$5000,'Program Summary'!$B$5:$B$5000,$A442,'Program Summary'!$C$5:$C$5000,"Community Quarterback"))</f>
        <v/>
      </c>
      <c r="H442" s="133" t="str">
        <f>IF($A442="","",SUMIFS('Program Summary'!$G$5:$G$5000,'Program Summary'!$B$5:$B$5000,$A442,'Program Summary'!$C$5:$C$5000,"&lt;&gt;Community Quarterback"))</f>
        <v/>
      </c>
      <c r="I442" s="133" t="str">
        <f>IF($A442="","",SUMIFS('Program Summary'!$H$5:$H$5000,'Program Summary'!$B$5:$B$5000,$A442,'Program Summary'!$C$5:$C$5000,"&lt;&gt;Community Quarterback"))</f>
        <v/>
      </c>
      <c r="J442" s="133" t="str">
        <f>IF($A442="","",SUMIFS('Program Summary'!$I$5:$I$5000,'Program Summary'!$B$5:$B$5000,$A442,'Program Summary'!$C$5:$C$5000,"&lt;&gt;Community Quarterback"))</f>
        <v/>
      </c>
      <c r="K442" s="133" t="str">
        <f t="shared" si="6"/>
        <v/>
      </c>
      <c r="M442" s="134" t="str" cm="1">
        <f t="array" ref="M442">IFERROR(INDEX(_xlfn._xlws.FILTER($A$5:$A$500,$A$5:$A$500&lt;&gt;""),ROWS($M$5:M442)),"")</f>
        <v/>
      </c>
    </row>
    <row r="443" spans="5:13" x14ac:dyDescent="0.3">
      <c r="E443" s="133" t="str">
        <f>IF($A443="","",SUMIFS('Program Summary'!$G$5:$G$5000,'Program Summary'!$B$5:$B$5000,$A443,'Program Summary'!$C$5:$C$5000,"Community Quarterback"))</f>
        <v/>
      </c>
      <c r="F443" s="133" t="str">
        <f>IF($A443="","",SUMIFS('Program Summary'!$H$5:$H$5000,'Program Summary'!$B$5:$B$5000,$A443,'Program Summary'!$C$5:$C$5000,"Community Quarterback"))</f>
        <v/>
      </c>
      <c r="G443" s="133" t="str">
        <f>IF($A443="","",SUMIFS('Program Summary'!$I$5:$I$5000,'Program Summary'!$B$5:$B$5000,$A443,'Program Summary'!$C$5:$C$5000,"Community Quarterback"))</f>
        <v/>
      </c>
      <c r="H443" s="133" t="str">
        <f>IF($A443="","",SUMIFS('Program Summary'!$G$5:$G$5000,'Program Summary'!$B$5:$B$5000,$A443,'Program Summary'!$C$5:$C$5000,"&lt;&gt;Community Quarterback"))</f>
        <v/>
      </c>
      <c r="I443" s="133" t="str">
        <f>IF($A443="","",SUMIFS('Program Summary'!$H$5:$H$5000,'Program Summary'!$B$5:$B$5000,$A443,'Program Summary'!$C$5:$C$5000,"&lt;&gt;Community Quarterback"))</f>
        <v/>
      </c>
      <c r="J443" s="133" t="str">
        <f>IF($A443="","",SUMIFS('Program Summary'!$I$5:$I$5000,'Program Summary'!$B$5:$B$5000,$A443,'Program Summary'!$C$5:$C$5000,"&lt;&gt;Community Quarterback"))</f>
        <v/>
      </c>
      <c r="K443" s="133" t="str">
        <f t="shared" si="6"/>
        <v/>
      </c>
      <c r="M443" s="134" t="str" cm="1">
        <f t="array" ref="M443">IFERROR(INDEX(_xlfn._xlws.FILTER($A$5:$A$500,$A$5:$A$500&lt;&gt;""),ROWS($M$5:M443)),"")</f>
        <v/>
      </c>
    </row>
    <row r="444" spans="5:13" x14ac:dyDescent="0.3">
      <c r="E444" s="133" t="str">
        <f>IF($A444="","",SUMIFS('Program Summary'!$G$5:$G$5000,'Program Summary'!$B$5:$B$5000,$A444,'Program Summary'!$C$5:$C$5000,"Community Quarterback"))</f>
        <v/>
      </c>
      <c r="F444" s="133" t="str">
        <f>IF($A444="","",SUMIFS('Program Summary'!$H$5:$H$5000,'Program Summary'!$B$5:$B$5000,$A444,'Program Summary'!$C$5:$C$5000,"Community Quarterback"))</f>
        <v/>
      </c>
      <c r="G444" s="133" t="str">
        <f>IF($A444="","",SUMIFS('Program Summary'!$I$5:$I$5000,'Program Summary'!$B$5:$B$5000,$A444,'Program Summary'!$C$5:$C$5000,"Community Quarterback"))</f>
        <v/>
      </c>
      <c r="H444" s="133" t="str">
        <f>IF($A444="","",SUMIFS('Program Summary'!$G$5:$G$5000,'Program Summary'!$B$5:$B$5000,$A444,'Program Summary'!$C$5:$C$5000,"&lt;&gt;Community Quarterback"))</f>
        <v/>
      </c>
      <c r="I444" s="133" t="str">
        <f>IF($A444="","",SUMIFS('Program Summary'!$H$5:$H$5000,'Program Summary'!$B$5:$B$5000,$A444,'Program Summary'!$C$5:$C$5000,"&lt;&gt;Community Quarterback"))</f>
        <v/>
      </c>
      <c r="J444" s="133" t="str">
        <f>IF($A444="","",SUMIFS('Program Summary'!$I$5:$I$5000,'Program Summary'!$B$5:$B$5000,$A444,'Program Summary'!$C$5:$C$5000,"&lt;&gt;Community Quarterback"))</f>
        <v/>
      </c>
      <c r="K444" s="133" t="str">
        <f t="shared" si="6"/>
        <v/>
      </c>
      <c r="M444" s="134" t="str" cm="1">
        <f t="array" ref="M444">IFERROR(INDEX(_xlfn._xlws.FILTER($A$5:$A$500,$A$5:$A$500&lt;&gt;""),ROWS($M$5:M444)),"")</f>
        <v/>
      </c>
    </row>
    <row r="445" spans="5:13" x14ac:dyDescent="0.3">
      <c r="E445" s="133" t="str">
        <f>IF($A445="","",SUMIFS('Program Summary'!$G$5:$G$5000,'Program Summary'!$B$5:$B$5000,$A445,'Program Summary'!$C$5:$C$5000,"Community Quarterback"))</f>
        <v/>
      </c>
      <c r="F445" s="133" t="str">
        <f>IF($A445="","",SUMIFS('Program Summary'!$H$5:$H$5000,'Program Summary'!$B$5:$B$5000,$A445,'Program Summary'!$C$5:$C$5000,"Community Quarterback"))</f>
        <v/>
      </c>
      <c r="G445" s="133" t="str">
        <f>IF($A445="","",SUMIFS('Program Summary'!$I$5:$I$5000,'Program Summary'!$B$5:$B$5000,$A445,'Program Summary'!$C$5:$C$5000,"Community Quarterback"))</f>
        <v/>
      </c>
      <c r="H445" s="133" t="str">
        <f>IF($A445="","",SUMIFS('Program Summary'!$G$5:$G$5000,'Program Summary'!$B$5:$B$5000,$A445,'Program Summary'!$C$5:$C$5000,"&lt;&gt;Community Quarterback"))</f>
        <v/>
      </c>
      <c r="I445" s="133" t="str">
        <f>IF($A445="","",SUMIFS('Program Summary'!$H$5:$H$5000,'Program Summary'!$B$5:$B$5000,$A445,'Program Summary'!$C$5:$C$5000,"&lt;&gt;Community Quarterback"))</f>
        <v/>
      </c>
      <c r="J445" s="133" t="str">
        <f>IF($A445="","",SUMIFS('Program Summary'!$I$5:$I$5000,'Program Summary'!$B$5:$B$5000,$A445,'Program Summary'!$C$5:$C$5000,"&lt;&gt;Community Quarterback"))</f>
        <v/>
      </c>
      <c r="K445" s="133" t="str">
        <f t="shared" si="6"/>
        <v/>
      </c>
      <c r="M445" s="134" t="str" cm="1">
        <f t="array" ref="M445">IFERROR(INDEX(_xlfn._xlws.FILTER($A$5:$A$500,$A$5:$A$500&lt;&gt;""),ROWS($M$5:M445)),"")</f>
        <v/>
      </c>
    </row>
    <row r="446" spans="5:13" x14ac:dyDescent="0.3">
      <c r="E446" s="133" t="str">
        <f>IF($A446="","",SUMIFS('Program Summary'!$G$5:$G$5000,'Program Summary'!$B$5:$B$5000,$A446,'Program Summary'!$C$5:$C$5000,"Community Quarterback"))</f>
        <v/>
      </c>
      <c r="F446" s="133" t="str">
        <f>IF($A446="","",SUMIFS('Program Summary'!$H$5:$H$5000,'Program Summary'!$B$5:$B$5000,$A446,'Program Summary'!$C$5:$C$5000,"Community Quarterback"))</f>
        <v/>
      </c>
      <c r="G446" s="133" t="str">
        <f>IF($A446="","",SUMIFS('Program Summary'!$I$5:$I$5000,'Program Summary'!$B$5:$B$5000,$A446,'Program Summary'!$C$5:$C$5000,"Community Quarterback"))</f>
        <v/>
      </c>
      <c r="H446" s="133" t="str">
        <f>IF($A446="","",SUMIFS('Program Summary'!$G$5:$G$5000,'Program Summary'!$B$5:$B$5000,$A446,'Program Summary'!$C$5:$C$5000,"&lt;&gt;Community Quarterback"))</f>
        <v/>
      </c>
      <c r="I446" s="133" t="str">
        <f>IF($A446="","",SUMIFS('Program Summary'!$H$5:$H$5000,'Program Summary'!$B$5:$B$5000,$A446,'Program Summary'!$C$5:$C$5000,"&lt;&gt;Community Quarterback"))</f>
        <v/>
      </c>
      <c r="J446" s="133" t="str">
        <f>IF($A446="","",SUMIFS('Program Summary'!$I$5:$I$5000,'Program Summary'!$B$5:$B$5000,$A446,'Program Summary'!$C$5:$C$5000,"&lt;&gt;Community Quarterback"))</f>
        <v/>
      </c>
      <c r="K446" s="133" t="str">
        <f t="shared" si="6"/>
        <v/>
      </c>
      <c r="M446" s="134" t="str" cm="1">
        <f t="array" ref="M446">IFERROR(INDEX(_xlfn._xlws.FILTER($A$5:$A$500,$A$5:$A$500&lt;&gt;""),ROWS($M$5:M446)),"")</f>
        <v/>
      </c>
    </row>
    <row r="447" spans="5:13" x14ac:dyDescent="0.3">
      <c r="E447" s="133" t="str">
        <f>IF($A447="","",SUMIFS('Program Summary'!$G$5:$G$5000,'Program Summary'!$B$5:$B$5000,$A447,'Program Summary'!$C$5:$C$5000,"Community Quarterback"))</f>
        <v/>
      </c>
      <c r="F447" s="133" t="str">
        <f>IF($A447="","",SUMIFS('Program Summary'!$H$5:$H$5000,'Program Summary'!$B$5:$B$5000,$A447,'Program Summary'!$C$5:$C$5000,"Community Quarterback"))</f>
        <v/>
      </c>
      <c r="G447" s="133" t="str">
        <f>IF($A447="","",SUMIFS('Program Summary'!$I$5:$I$5000,'Program Summary'!$B$5:$B$5000,$A447,'Program Summary'!$C$5:$C$5000,"Community Quarterback"))</f>
        <v/>
      </c>
      <c r="H447" s="133" t="str">
        <f>IF($A447="","",SUMIFS('Program Summary'!$G$5:$G$5000,'Program Summary'!$B$5:$B$5000,$A447,'Program Summary'!$C$5:$C$5000,"&lt;&gt;Community Quarterback"))</f>
        <v/>
      </c>
      <c r="I447" s="133" t="str">
        <f>IF($A447="","",SUMIFS('Program Summary'!$H$5:$H$5000,'Program Summary'!$B$5:$B$5000,$A447,'Program Summary'!$C$5:$C$5000,"&lt;&gt;Community Quarterback"))</f>
        <v/>
      </c>
      <c r="J447" s="133" t="str">
        <f>IF($A447="","",SUMIFS('Program Summary'!$I$5:$I$5000,'Program Summary'!$B$5:$B$5000,$A447,'Program Summary'!$C$5:$C$5000,"&lt;&gt;Community Quarterback"))</f>
        <v/>
      </c>
      <c r="K447" s="133" t="str">
        <f t="shared" si="6"/>
        <v/>
      </c>
      <c r="M447" s="134" t="str" cm="1">
        <f t="array" ref="M447">IFERROR(INDEX(_xlfn._xlws.FILTER($A$5:$A$500,$A$5:$A$500&lt;&gt;""),ROWS($M$5:M447)),"")</f>
        <v/>
      </c>
    </row>
    <row r="448" spans="5:13" x14ac:dyDescent="0.3">
      <c r="E448" s="133" t="str">
        <f>IF($A448="","",SUMIFS('Program Summary'!$G$5:$G$5000,'Program Summary'!$B$5:$B$5000,$A448,'Program Summary'!$C$5:$C$5000,"Community Quarterback"))</f>
        <v/>
      </c>
      <c r="F448" s="133" t="str">
        <f>IF($A448="","",SUMIFS('Program Summary'!$H$5:$H$5000,'Program Summary'!$B$5:$B$5000,$A448,'Program Summary'!$C$5:$C$5000,"Community Quarterback"))</f>
        <v/>
      </c>
      <c r="G448" s="133" t="str">
        <f>IF($A448="","",SUMIFS('Program Summary'!$I$5:$I$5000,'Program Summary'!$B$5:$B$5000,$A448,'Program Summary'!$C$5:$C$5000,"Community Quarterback"))</f>
        <v/>
      </c>
      <c r="H448" s="133" t="str">
        <f>IF($A448="","",SUMIFS('Program Summary'!$G$5:$G$5000,'Program Summary'!$B$5:$B$5000,$A448,'Program Summary'!$C$5:$C$5000,"&lt;&gt;Community Quarterback"))</f>
        <v/>
      </c>
      <c r="I448" s="133" t="str">
        <f>IF($A448="","",SUMIFS('Program Summary'!$H$5:$H$5000,'Program Summary'!$B$5:$B$5000,$A448,'Program Summary'!$C$5:$C$5000,"&lt;&gt;Community Quarterback"))</f>
        <v/>
      </c>
      <c r="J448" s="133" t="str">
        <f>IF($A448="","",SUMIFS('Program Summary'!$I$5:$I$5000,'Program Summary'!$B$5:$B$5000,$A448,'Program Summary'!$C$5:$C$5000,"&lt;&gt;Community Quarterback"))</f>
        <v/>
      </c>
      <c r="K448" s="133" t="str">
        <f t="shared" si="6"/>
        <v/>
      </c>
      <c r="M448" s="134" t="str" cm="1">
        <f t="array" ref="M448">IFERROR(INDEX(_xlfn._xlws.FILTER($A$5:$A$500,$A$5:$A$500&lt;&gt;""),ROWS($M$5:M448)),"")</f>
        <v/>
      </c>
    </row>
    <row r="449" spans="5:13" x14ac:dyDescent="0.3">
      <c r="E449" s="133" t="str">
        <f>IF($A449="","",SUMIFS('Program Summary'!$G$5:$G$5000,'Program Summary'!$B$5:$B$5000,$A449,'Program Summary'!$C$5:$C$5000,"Community Quarterback"))</f>
        <v/>
      </c>
      <c r="F449" s="133" t="str">
        <f>IF($A449="","",SUMIFS('Program Summary'!$H$5:$H$5000,'Program Summary'!$B$5:$B$5000,$A449,'Program Summary'!$C$5:$C$5000,"Community Quarterback"))</f>
        <v/>
      </c>
      <c r="G449" s="133" t="str">
        <f>IF($A449="","",SUMIFS('Program Summary'!$I$5:$I$5000,'Program Summary'!$B$5:$B$5000,$A449,'Program Summary'!$C$5:$C$5000,"Community Quarterback"))</f>
        <v/>
      </c>
      <c r="H449" s="133" t="str">
        <f>IF($A449="","",SUMIFS('Program Summary'!$G$5:$G$5000,'Program Summary'!$B$5:$B$5000,$A449,'Program Summary'!$C$5:$C$5000,"&lt;&gt;Community Quarterback"))</f>
        <v/>
      </c>
      <c r="I449" s="133" t="str">
        <f>IF($A449="","",SUMIFS('Program Summary'!$H$5:$H$5000,'Program Summary'!$B$5:$B$5000,$A449,'Program Summary'!$C$5:$C$5000,"&lt;&gt;Community Quarterback"))</f>
        <v/>
      </c>
      <c r="J449" s="133" t="str">
        <f>IF($A449="","",SUMIFS('Program Summary'!$I$5:$I$5000,'Program Summary'!$B$5:$B$5000,$A449,'Program Summary'!$C$5:$C$5000,"&lt;&gt;Community Quarterback"))</f>
        <v/>
      </c>
      <c r="K449" s="133" t="str">
        <f t="shared" si="6"/>
        <v/>
      </c>
      <c r="M449" s="134" t="str" cm="1">
        <f t="array" ref="M449">IFERROR(INDEX(_xlfn._xlws.FILTER($A$5:$A$500,$A$5:$A$500&lt;&gt;""),ROWS($M$5:M449)),"")</f>
        <v/>
      </c>
    </row>
    <row r="450" spans="5:13" x14ac:dyDescent="0.3">
      <c r="E450" s="133" t="str">
        <f>IF($A450="","",SUMIFS('Program Summary'!$G$5:$G$5000,'Program Summary'!$B$5:$B$5000,$A450,'Program Summary'!$C$5:$C$5000,"Community Quarterback"))</f>
        <v/>
      </c>
      <c r="F450" s="133" t="str">
        <f>IF($A450="","",SUMIFS('Program Summary'!$H$5:$H$5000,'Program Summary'!$B$5:$B$5000,$A450,'Program Summary'!$C$5:$C$5000,"Community Quarterback"))</f>
        <v/>
      </c>
      <c r="G450" s="133" t="str">
        <f>IF($A450="","",SUMIFS('Program Summary'!$I$5:$I$5000,'Program Summary'!$B$5:$B$5000,$A450,'Program Summary'!$C$5:$C$5000,"Community Quarterback"))</f>
        <v/>
      </c>
      <c r="H450" s="133" t="str">
        <f>IF($A450="","",SUMIFS('Program Summary'!$G$5:$G$5000,'Program Summary'!$B$5:$B$5000,$A450,'Program Summary'!$C$5:$C$5000,"&lt;&gt;Community Quarterback"))</f>
        <v/>
      </c>
      <c r="I450" s="133" t="str">
        <f>IF($A450="","",SUMIFS('Program Summary'!$H$5:$H$5000,'Program Summary'!$B$5:$B$5000,$A450,'Program Summary'!$C$5:$C$5000,"&lt;&gt;Community Quarterback"))</f>
        <v/>
      </c>
      <c r="J450" s="133" t="str">
        <f>IF($A450="","",SUMIFS('Program Summary'!$I$5:$I$5000,'Program Summary'!$B$5:$B$5000,$A450,'Program Summary'!$C$5:$C$5000,"&lt;&gt;Community Quarterback"))</f>
        <v/>
      </c>
      <c r="K450" s="133" t="str">
        <f t="shared" si="6"/>
        <v/>
      </c>
      <c r="M450" s="134" t="str" cm="1">
        <f t="array" ref="M450">IFERROR(INDEX(_xlfn._xlws.FILTER($A$5:$A$500,$A$5:$A$500&lt;&gt;""),ROWS($M$5:M450)),"")</f>
        <v/>
      </c>
    </row>
    <row r="451" spans="5:13" x14ac:dyDescent="0.3">
      <c r="E451" s="133" t="str">
        <f>IF($A451="","",SUMIFS('Program Summary'!$G$5:$G$5000,'Program Summary'!$B$5:$B$5000,$A451,'Program Summary'!$C$5:$C$5000,"Community Quarterback"))</f>
        <v/>
      </c>
      <c r="F451" s="133" t="str">
        <f>IF($A451="","",SUMIFS('Program Summary'!$H$5:$H$5000,'Program Summary'!$B$5:$B$5000,$A451,'Program Summary'!$C$5:$C$5000,"Community Quarterback"))</f>
        <v/>
      </c>
      <c r="G451" s="133" t="str">
        <f>IF($A451="","",SUMIFS('Program Summary'!$I$5:$I$5000,'Program Summary'!$B$5:$B$5000,$A451,'Program Summary'!$C$5:$C$5000,"Community Quarterback"))</f>
        <v/>
      </c>
      <c r="H451" s="133" t="str">
        <f>IF($A451="","",SUMIFS('Program Summary'!$G$5:$G$5000,'Program Summary'!$B$5:$B$5000,$A451,'Program Summary'!$C$5:$C$5000,"&lt;&gt;Community Quarterback"))</f>
        <v/>
      </c>
      <c r="I451" s="133" t="str">
        <f>IF($A451="","",SUMIFS('Program Summary'!$H$5:$H$5000,'Program Summary'!$B$5:$B$5000,$A451,'Program Summary'!$C$5:$C$5000,"&lt;&gt;Community Quarterback"))</f>
        <v/>
      </c>
      <c r="J451" s="133" t="str">
        <f>IF($A451="","",SUMIFS('Program Summary'!$I$5:$I$5000,'Program Summary'!$B$5:$B$5000,$A451,'Program Summary'!$C$5:$C$5000,"&lt;&gt;Community Quarterback"))</f>
        <v/>
      </c>
      <c r="K451" s="133" t="str">
        <f t="shared" si="6"/>
        <v/>
      </c>
      <c r="M451" s="134" t="str" cm="1">
        <f t="array" ref="M451">IFERROR(INDEX(_xlfn._xlws.FILTER($A$5:$A$500,$A$5:$A$500&lt;&gt;""),ROWS($M$5:M451)),"")</f>
        <v/>
      </c>
    </row>
    <row r="452" spans="5:13" x14ac:dyDescent="0.3">
      <c r="E452" s="133" t="str">
        <f>IF($A452="","",SUMIFS('Program Summary'!$G$5:$G$5000,'Program Summary'!$B$5:$B$5000,$A452,'Program Summary'!$C$5:$C$5000,"Community Quarterback"))</f>
        <v/>
      </c>
      <c r="F452" s="133" t="str">
        <f>IF($A452="","",SUMIFS('Program Summary'!$H$5:$H$5000,'Program Summary'!$B$5:$B$5000,$A452,'Program Summary'!$C$5:$C$5000,"Community Quarterback"))</f>
        <v/>
      </c>
      <c r="G452" s="133" t="str">
        <f>IF($A452="","",SUMIFS('Program Summary'!$I$5:$I$5000,'Program Summary'!$B$5:$B$5000,$A452,'Program Summary'!$C$5:$C$5000,"Community Quarterback"))</f>
        <v/>
      </c>
      <c r="H452" s="133" t="str">
        <f>IF($A452="","",SUMIFS('Program Summary'!$G$5:$G$5000,'Program Summary'!$B$5:$B$5000,$A452,'Program Summary'!$C$5:$C$5000,"&lt;&gt;Community Quarterback"))</f>
        <v/>
      </c>
      <c r="I452" s="133" t="str">
        <f>IF($A452="","",SUMIFS('Program Summary'!$H$5:$H$5000,'Program Summary'!$B$5:$B$5000,$A452,'Program Summary'!$C$5:$C$5000,"&lt;&gt;Community Quarterback"))</f>
        <v/>
      </c>
      <c r="J452" s="133" t="str">
        <f>IF($A452="","",SUMIFS('Program Summary'!$I$5:$I$5000,'Program Summary'!$B$5:$B$5000,$A452,'Program Summary'!$C$5:$C$5000,"&lt;&gt;Community Quarterback"))</f>
        <v/>
      </c>
      <c r="K452" s="133" t="str">
        <f t="shared" si="6"/>
        <v/>
      </c>
      <c r="M452" s="134" t="str" cm="1">
        <f t="array" ref="M452">IFERROR(INDEX(_xlfn._xlws.FILTER($A$5:$A$500,$A$5:$A$500&lt;&gt;""),ROWS($M$5:M452)),"")</f>
        <v/>
      </c>
    </row>
    <row r="453" spans="5:13" x14ac:dyDescent="0.3">
      <c r="E453" s="133" t="str">
        <f>IF($A453="","",SUMIFS('Program Summary'!$G$5:$G$5000,'Program Summary'!$B$5:$B$5000,$A453,'Program Summary'!$C$5:$C$5000,"Community Quarterback"))</f>
        <v/>
      </c>
      <c r="F453" s="133" t="str">
        <f>IF($A453="","",SUMIFS('Program Summary'!$H$5:$H$5000,'Program Summary'!$B$5:$B$5000,$A453,'Program Summary'!$C$5:$C$5000,"Community Quarterback"))</f>
        <v/>
      </c>
      <c r="G453" s="133" t="str">
        <f>IF($A453="","",SUMIFS('Program Summary'!$I$5:$I$5000,'Program Summary'!$B$5:$B$5000,$A453,'Program Summary'!$C$5:$C$5000,"Community Quarterback"))</f>
        <v/>
      </c>
      <c r="H453" s="133" t="str">
        <f>IF($A453="","",SUMIFS('Program Summary'!$G$5:$G$5000,'Program Summary'!$B$5:$B$5000,$A453,'Program Summary'!$C$5:$C$5000,"&lt;&gt;Community Quarterback"))</f>
        <v/>
      </c>
      <c r="I453" s="133" t="str">
        <f>IF($A453="","",SUMIFS('Program Summary'!$H$5:$H$5000,'Program Summary'!$B$5:$B$5000,$A453,'Program Summary'!$C$5:$C$5000,"&lt;&gt;Community Quarterback"))</f>
        <v/>
      </c>
      <c r="J453" s="133" t="str">
        <f>IF($A453="","",SUMIFS('Program Summary'!$I$5:$I$5000,'Program Summary'!$B$5:$B$5000,$A453,'Program Summary'!$C$5:$C$5000,"&lt;&gt;Community Quarterback"))</f>
        <v/>
      </c>
      <c r="K453" s="133" t="str">
        <f t="shared" si="6"/>
        <v/>
      </c>
      <c r="M453" s="134" t="str" cm="1">
        <f t="array" ref="M453">IFERROR(INDEX(_xlfn._xlws.FILTER($A$5:$A$500,$A$5:$A$500&lt;&gt;""),ROWS($M$5:M453)),"")</f>
        <v/>
      </c>
    </row>
    <row r="454" spans="5:13" x14ac:dyDescent="0.3">
      <c r="E454" s="133" t="str">
        <f>IF($A454="","",SUMIFS('Program Summary'!$G$5:$G$5000,'Program Summary'!$B$5:$B$5000,$A454,'Program Summary'!$C$5:$C$5000,"Community Quarterback"))</f>
        <v/>
      </c>
      <c r="F454" s="133" t="str">
        <f>IF($A454="","",SUMIFS('Program Summary'!$H$5:$H$5000,'Program Summary'!$B$5:$B$5000,$A454,'Program Summary'!$C$5:$C$5000,"Community Quarterback"))</f>
        <v/>
      </c>
      <c r="G454" s="133" t="str">
        <f>IF($A454="","",SUMIFS('Program Summary'!$I$5:$I$5000,'Program Summary'!$B$5:$B$5000,$A454,'Program Summary'!$C$5:$C$5000,"Community Quarterback"))</f>
        <v/>
      </c>
      <c r="H454" s="133" t="str">
        <f>IF($A454="","",SUMIFS('Program Summary'!$G$5:$G$5000,'Program Summary'!$B$5:$B$5000,$A454,'Program Summary'!$C$5:$C$5000,"&lt;&gt;Community Quarterback"))</f>
        <v/>
      </c>
      <c r="I454" s="133" t="str">
        <f>IF($A454="","",SUMIFS('Program Summary'!$H$5:$H$5000,'Program Summary'!$B$5:$B$5000,$A454,'Program Summary'!$C$5:$C$5000,"&lt;&gt;Community Quarterback"))</f>
        <v/>
      </c>
      <c r="J454" s="133" t="str">
        <f>IF($A454="","",SUMIFS('Program Summary'!$I$5:$I$5000,'Program Summary'!$B$5:$B$5000,$A454,'Program Summary'!$C$5:$C$5000,"&lt;&gt;Community Quarterback"))</f>
        <v/>
      </c>
      <c r="K454" s="133" t="str">
        <f t="shared" ref="K454:K500" si="7">IF($A454="","",SUM(E454:J454))</f>
        <v/>
      </c>
      <c r="M454" s="134" t="str" cm="1">
        <f t="array" ref="M454">IFERROR(INDEX(_xlfn._xlws.FILTER($A$5:$A$500,$A$5:$A$500&lt;&gt;""),ROWS($M$5:M454)),"")</f>
        <v/>
      </c>
    </row>
    <row r="455" spans="5:13" x14ac:dyDescent="0.3">
      <c r="E455" s="133" t="str">
        <f>IF($A455="","",SUMIFS('Program Summary'!$G$5:$G$5000,'Program Summary'!$B$5:$B$5000,$A455,'Program Summary'!$C$5:$C$5000,"Community Quarterback"))</f>
        <v/>
      </c>
      <c r="F455" s="133" t="str">
        <f>IF($A455="","",SUMIFS('Program Summary'!$H$5:$H$5000,'Program Summary'!$B$5:$B$5000,$A455,'Program Summary'!$C$5:$C$5000,"Community Quarterback"))</f>
        <v/>
      </c>
      <c r="G455" s="133" t="str">
        <f>IF($A455="","",SUMIFS('Program Summary'!$I$5:$I$5000,'Program Summary'!$B$5:$B$5000,$A455,'Program Summary'!$C$5:$C$5000,"Community Quarterback"))</f>
        <v/>
      </c>
      <c r="H455" s="133" t="str">
        <f>IF($A455="","",SUMIFS('Program Summary'!$G$5:$G$5000,'Program Summary'!$B$5:$B$5000,$A455,'Program Summary'!$C$5:$C$5000,"&lt;&gt;Community Quarterback"))</f>
        <v/>
      </c>
      <c r="I455" s="133" t="str">
        <f>IF($A455="","",SUMIFS('Program Summary'!$H$5:$H$5000,'Program Summary'!$B$5:$B$5000,$A455,'Program Summary'!$C$5:$C$5000,"&lt;&gt;Community Quarterback"))</f>
        <v/>
      </c>
      <c r="J455" s="133" t="str">
        <f>IF($A455="","",SUMIFS('Program Summary'!$I$5:$I$5000,'Program Summary'!$B$5:$B$5000,$A455,'Program Summary'!$C$5:$C$5000,"&lt;&gt;Community Quarterback"))</f>
        <v/>
      </c>
      <c r="K455" s="133" t="str">
        <f t="shared" si="7"/>
        <v/>
      </c>
      <c r="M455" s="134" t="str" cm="1">
        <f t="array" ref="M455">IFERROR(INDEX(_xlfn._xlws.FILTER($A$5:$A$500,$A$5:$A$500&lt;&gt;""),ROWS($M$5:M455)),"")</f>
        <v/>
      </c>
    </row>
    <row r="456" spans="5:13" x14ac:dyDescent="0.3">
      <c r="E456" s="133" t="str">
        <f>IF($A456="","",SUMIFS('Program Summary'!$G$5:$G$5000,'Program Summary'!$B$5:$B$5000,$A456,'Program Summary'!$C$5:$C$5000,"Community Quarterback"))</f>
        <v/>
      </c>
      <c r="F456" s="133" t="str">
        <f>IF($A456="","",SUMIFS('Program Summary'!$H$5:$H$5000,'Program Summary'!$B$5:$B$5000,$A456,'Program Summary'!$C$5:$C$5000,"Community Quarterback"))</f>
        <v/>
      </c>
      <c r="G456" s="133" t="str">
        <f>IF($A456="","",SUMIFS('Program Summary'!$I$5:$I$5000,'Program Summary'!$B$5:$B$5000,$A456,'Program Summary'!$C$5:$C$5000,"Community Quarterback"))</f>
        <v/>
      </c>
      <c r="H456" s="133" t="str">
        <f>IF($A456="","",SUMIFS('Program Summary'!$G$5:$G$5000,'Program Summary'!$B$5:$B$5000,$A456,'Program Summary'!$C$5:$C$5000,"&lt;&gt;Community Quarterback"))</f>
        <v/>
      </c>
      <c r="I456" s="133" t="str">
        <f>IF($A456="","",SUMIFS('Program Summary'!$H$5:$H$5000,'Program Summary'!$B$5:$B$5000,$A456,'Program Summary'!$C$5:$C$5000,"&lt;&gt;Community Quarterback"))</f>
        <v/>
      </c>
      <c r="J456" s="133" t="str">
        <f>IF($A456="","",SUMIFS('Program Summary'!$I$5:$I$5000,'Program Summary'!$B$5:$B$5000,$A456,'Program Summary'!$C$5:$C$5000,"&lt;&gt;Community Quarterback"))</f>
        <v/>
      </c>
      <c r="K456" s="133" t="str">
        <f t="shared" si="7"/>
        <v/>
      </c>
      <c r="M456" s="134" t="str" cm="1">
        <f t="array" ref="M456">IFERROR(INDEX(_xlfn._xlws.FILTER($A$5:$A$500,$A$5:$A$500&lt;&gt;""),ROWS($M$5:M456)),"")</f>
        <v/>
      </c>
    </row>
    <row r="457" spans="5:13" x14ac:dyDescent="0.3">
      <c r="E457" s="133" t="str">
        <f>IF($A457="","",SUMIFS('Program Summary'!$G$5:$G$5000,'Program Summary'!$B$5:$B$5000,$A457,'Program Summary'!$C$5:$C$5000,"Community Quarterback"))</f>
        <v/>
      </c>
      <c r="F457" s="133" t="str">
        <f>IF($A457="","",SUMIFS('Program Summary'!$H$5:$H$5000,'Program Summary'!$B$5:$B$5000,$A457,'Program Summary'!$C$5:$C$5000,"Community Quarterback"))</f>
        <v/>
      </c>
      <c r="G457" s="133" t="str">
        <f>IF($A457="","",SUMIFS('Program Summary'!$I$5:$I$5000,'Program Summary'!$B$5:$B$5000,$A457,'Program Summary'!$C$5:$C$5000,"Community Quarterback"))</f>
        <v/>
      </c>
      <c r="H457" s="133" t="str">
        <f>IF($A457="","",SUMIFS('Program Summary'!$G$5:$G$5000,'Program Summary'!$B$5:$B$5000,$A457,'Program Summary'!$C$5:$C$5000,"&lt;&gt;Community Quarterback"))</f>
        <v/>
      </c>
      <c r="I457" s="133" t="str">
        <f>IF($A457="","",SUMIFS('Program Summary'!$H$5:$H$5000,'Program Summary'!$B$5:$B$5000,$A457,'Program Summary'!$C$5:$C$5000,"&lt;&gt;Community Quarterback"))</f>
        <v/>
      </c>
      <c r="J457" s="133" t="str">
        <f>IF($A457="","",SUMIFS('Program Summary'!$I$5:$I$5000,'Program Summary'!$B$5:$B$5000,$A457,'Program Summary'!$C$5:$C$5000,"&lt;&gt;Community Quarterback"))</f>
        <v/>
      </c>
      <c r="K457" s="133" t="str">
        <f t="shared" si="7"/>
        <v/>
      </c>
      <c r="M457" s="134" t="str" cm="1">
        <f t="array" ref="M457">IFERROR(INDEX(_xlfn._xlws.FILTER($A$5:$A$500,$A$5:$A$500&lt;&gt;""),ROWS($M$5:M457)),"")</f>
        <v/>
      </c>
    </row>
    <row r="458" spans="5:13" x14ac:dyDescent="0.3">
      <c r="E458" s="133" t="str">
        <f>IF($A458="","",SUMIFS('Program Summary'!$G$5:$G$5000,'Program Summary'!$B$5:$B$5000,$A458,'Program Summary'!$C$5:$C$5000,"Community Quarterback"))</f>
        <v/>
      </c>
      <c r="F458" s="133" t="str">
        <f>IF($A458="","",SUMIFS('Program Summary'!$H$5:$H$5000,'Program Summary'!$B$5:$B$5000,$A458,'Program Summary'!$C$5:$C$5000,"Community Quarterback"))</f>
        <v/>
      </c>
      <c r="G458" s="133" t="str">
        <f>IF($A458="","",SUMIFS('Program Summary'!$I$5:$I$5000,'Program Summary'!$B$5:$B$5000,$A458,'Program Summary'!$C$5:$C$5000,"Community Quarterback"))</f>
        <v/>
      </c>
      <c r="H458" s="133" t="str">
        <f>IF($A458="","",SUMIFS('Program Summary'!$G$5:$G$5000,'Program Summary'!$B$5:$B$5000,$A458,'Program Summary'!$C$5:$C$5000,"&lt;&gt;Community Quarterback"))</f>
        <v/>
      </c>
      <c r="I458" s="133" t="str">
        <f>IF($A458="","",SUMIFS('Program Summary'!$H$5:$H$5000,'Program Summary'!$B$5:$B$5000,$A458,'Program Summary'!$C$5:$C$5000,"&lt;&gt;Community Quarterback"))</f>
        <v/>
      </c>
      <c r="J458" s="133" t="str">
        <f>IF($A458="","",SUMIFS('Program Summary'!$I$5:$I$5000,'Program Summary'!$B$5:$B$5000,$A458,'Program Summary'!$C$5:$C$5000,"&lt;&gt;Community Quarterback"))</f>
        <v/>
      </c>
      <c r="K458" s="133" t="str">
        <f t="shared" si="7"/>
        <v/>
      </c>
      <c r="M458" s="134" t="str" cm="1">
        <f t="array" ref="M458">IFERROR(INDEX(_xlfn._xlws.FILTER($A$5:$A$500,$A$5:$A$500&lt;&gt;""),ROWS($M$5:M458)),"")</f>
        <v/>
      </c>
    </row>
    <row r="459" spans="5:13" x14ac:dyDescent="0.3">
      <c r="E459" s="133" t="str">
        <f>IF($A459="","",SUMIFS('Program Summary'!$G$5:$G$5000,'Program Summary'!$B$5:$B$5000,$A459,'Program Summary'!$C$5:$C$5000,"Community Quarterback"))</f>
        <v/>
      </c>
      <c r="F459" s="133" t="str">
        <f>IF($A459="","",SUMIFS('Program Summary'!$H$5:$H$5000,'Program Summary'!$B$5:$B$5000,$A459,'Program Summary'!$C$5:$C$5000,"Community Quarterback"))</f>
        <v/>
      </c>
      <c r="G459" s="133" t="str">
        <f>IF($A459="","",SUMIFS('Program Summary'!$I$5:$I$5000,'Program Summary'!$B$5:$B$5000,$A459,'Program Summary'!$C$5:$C$5000,"Community Quarterback"))</f>
        <v/>
      </c>
      <c r="H459" s="133" t="str">
        <f>IF($A459="","",SUMIFS('Program Summary'!$G$5:$G$5000,'Program Summary'!$B$5:$B$5000,$A459,'Program Summary'!$C$5:$C$5000,"&lt;&gt;Community Quarterback"))</f>
        <v/>
      </c>
      <c r="I459" s="133" t="str">
        <f>IF($A459="","",SUMIFS('Program Summary'!$H$5:$H$5000,'Program Summary'!$B$5:$B$5000,$A459,'Program Summary'!$C$5:$C$5000,"&lt;&gt;Community Quarterback"))</f>
        <v/>
      </c>
      <c r="J459" s="133" t="str">
        <f>IF($A459="","",SUMIFS('Program Summary'!$I$5:$I$5000,'Program Summary'!$B$5:$B$5000,$A459,'Program Summary'!$C$5:$C$5000,"&lt;&gt;Community Quarterback"))</f>
        <v/>
      </c>
      <c r="K459" s="133" t="str">
        <f t="shared" si="7"/>
        <v/>
      </c>
      <c r="M459" s="134" t="str" cm="1">
        <f t="array" ref="M459">IFERROR(INDEX(_xlfn._xlws.FILTER($A$5:$A$500,$A$5:$A$500&lt;&gt;""),ROWS($M$5:M459)),"")</f>
        <v/>
      </c>
    </row>
    <row r="460" spans="5:13" x14ac:dyDescent="0.3">
      <c r="E460" s="133" t="str">
        <f>IF($A460="","",SUMIFS('Program Summary'!$G$5:$G$5000,'Program Summary'!$B$5:$B$5000,$A460,'Program Summary'!$C$5:$C$5000,"Community Quarterback"))</f>
        <v/>
      </c>
      <c r="F460" s="133" t="str">
        <f>IF($A460="","",SUMIFS('Program Summary'!$H$5:$H$5000,'Program Summary'!$B$5:$B$5000,$A460,'Program Summary'!$C$5:$C$5000,"Community Quarterback"))</f>
        <v/>
      </c>
      <c r="G460" s="133" t="str">
        <f>IF($A460="","",SUMIFS('Program Summary'!$I$5:$I$5000,'Program Summary'!$B$5:$B$5000,$A460,'Program Summary'!$C$5:$C$5000,"Community Quarterback"))</f>
        <v/>
      </c>
      <c r="H460" s="133" t="str">
        <f>IF($A460="","",SUMIFS('Program Summary'!$G$5:$G$5000,'Program Summary'!$B$5:$B$5000,$A460,'Program Summary'!$C$5:$C$5000,"&lt;&gt;Community Quarterback"))</f>
        <v/>
      </c>
      <c r="I460" s="133" t="str">
        <f>IF($A460="","",SUMIFS('Program Summary'!$H$5:$H$5000,'Program Summary'!$B$5:$B$5000,$A460,'Program Summary'!$C$5:$C$5000,"&lt;&gt;Community Quarterback"))</f>
        <v/>
      </c>
      <c r="J460" s="133" t="str">
        <f>IF($A460="","",SUMIFS('Program Summary'!$I$5:$I$5000,'Program Summary'!$B$5:$B$5000,$A460,'Program Summary'!$C$5:$C$5000,"&lt;&gt;Community Quarterback"))</f>
        <v/>
      </c>
      <c r="K460" s="133" t="str">
        <f t="shared" si="7"/>
        <v/>
      </c>
      <c r="M460" s="134" t="str" cm="1">
        <f t="array" ref="M460">IFERROR(INDEX(_xlfn._xlws.FILTER($A$5:$A$500,$A$5:$A$500&lt;&gt;""),ROWS($M$5:M460)),"")</f>
        <v/>
      </c>
    </row>
    <row r="461" spans="5:13" x14ac:dyDescent="0.3">
      <c r="E461" s="133" t="str">
        <f>IF($A461="","",SUMIFS('Program Summary'!$G$5:$G$5000,'Program Summary'!$B$5:$B$5000,$A461,'Program Summary'!$C$5:$C$5000,"Community Quarterback"))</f>
        <v/>
      </c>
      <c r="F461" s="133" t="str">
        <f>IF($A461="","",SUMIFS('Program Summary'!$H$5:$H$5000,'Program Summary'!$B$5:$B$5000,$A461,'Program Summary'!$C$5:$C$5000,"Community Quarterback"))</f>
        <v/>
      </c>
      <c r="G461" s="133" t="str">
        <f>IF($A461="","",SUMIFS('Program Summary'!$I$5:$I$5000,'Program Summary'!$B$5:$B$5000,$A461,'Program Summary'!$C$5:$C$5000,"Community Quarterback"))</f>
        <v/>
      </c>
      <c r="H461" s="133" t="str">
        <f>IF($A461="","",SUMIFS('Program Summary'!$G$5:$G$5000,'Program Summary'!$B$5:$B$5000,$A461,'Program Summary'!$C$5:$C$5000,"&lt;&gt;Community Quarterback"))</f>
        <v/>
      </c>
      <c r="I461" s="133" t="str">
        <f>IF($A461="","",SUMIFS('Program Summary'!$H$5:$H$5000,'Program Summary'!$B$5:$B$5000,$A461,'Program Summary'!$C$5:$C$5000,"&lt;&gt;Community Quarterback"))</f>
        <v/>
      </c>
      <c r="J461" s="133" t="str">
        <f>IF($A461="","",SUMIFS('Program Summary'!$I$5:$I$5000,'Program Summary'!$B$5:$B$5000,$A461,'Program Summary'!$C$5:$C$5000,"&lt;&gt;Community Quarterback"))</f>
        <v/>
      </c>
      <c r="K461" s="133" t="str">
        <f t="shared" si="7"/>
        <v/>
      </c>
      <c r="M461" s="134" t="str" cm="1">
        <f t="array" ref="M461">IFERROR(INDEX(_xlfn._xlws.FILTER($A$5:$A$500,$A$5:$A$500&lt;&gt;""),ROWS($M$5:M461)),"")</f>
        <v/>
      </c>
    </row>
    <row r="462" spans="5:13" x14ac:dyDescent="0.3">
      <c r="E462" s="133" t="str">
        <f>IF($A462="","",SUMIFS('Program Summary'!$G$5:$G$5000,'Program Summary'!$B$5:$B$5000,$A462,'Program Summary'!$C$5:$C$5000,"Community Quarterback"))</f>
        <v/>
      </c>
      <c r="F462" s="133" t="str">
        <f>IF($A462="","",SUMIFS('Program Summary'!$H$5:$H$5000,'Program Summary'!$B$5:$B$5000,$A462,'Program Summary'!$C$5:$C$5000,"Community Quarterback"))</f>
        <v/>
      </c>
      <c r="G462" s="133" t="str">
        <f>IF($A462="","",SUMIFS('Program Summary'!$I$5:$I$5000,'Program Summary'!$B$5:$B$5000,$A462,'Program Summary'!$C$5:$C$5000,"Community Quarterback"))</f>
        <v/>
      </c>
      <c r="H462" s="133" t="str">
        <f>IF($A462="","",SUMIFS('Program Summary'!$G$5:$G$5000,'Program Summary'!$B$5:$B$5000,$A462,'Program Summary'!$C$5:$C$5000,"&lt;&gt;Community Quarterback"))</f>
        <v/>
      </c>
      <c r="I462" s="133" t="str">
        <f>IF($A462="","",SUMIFS('Program Summary'!$H$5:$H$5000,'Program Summary'!$B$5:$B$5000,$A462,'Program Summary'!$C$5:$C$5000,"&lt;&gt;Community Quarterback"))</f>
        <v/>
      </c>
      <c r="J462" s="133" t="str">
        <f>IF($A462="","",SUMIFS('Program Summary'!$I$5:$I$5000,'Program Summary'!$B$5:$B$5000,$A462,'Program Summary'!$C$5:$C$5000,"&lt;&gt;Community Quarterback"))</f>
        <v/>
      </c>
      <c r="K462" s="133" t="str">
        <f t="shared" si="7"/>
        <v/>
      </c>
      <c r="M462" s="134" t="str" cm="1">
        <f t="array" ref="M462">IFERROR(INDEX(_xlfn._xlws.FILTER($A$5:$A$500,$A$5:$A$500&lt;&gt;""),ROWS($M$5:M462)),"")</f>
        <v/>
      </c>
    </row>
    <row r="463" spans="5:13" x14ac:dyDescent="0.3">
      <c r="E463" s="133" t="str">
        <f>IF($A463="","",SUMIFS('Program Summary'!$G$5:$G$5000,'Program Summary'!$B$5:$B$5000,$A463,'Program Summary'!$C$5:$C$5000,"Community Quarterback"))</f>
        <v/>
      </c>
      <c r="F463" s="133" t="str">
        <f>IF($A463="","",SUMIFS('Program Summary'!$H$5:$H$5000,'Program Summary'!$B$5:$B$5000,$A463,'Program Summary'!$C$5:$C$5000,"Community Quarterback"))</f>
        <v/>
      </c>
      <c r="G463" s="133" t="str">
        <f>IF($A463="","",SUMIFS('Program Summary'!$I$5:$I$5000,'Program Summary'!$B$5:$B$5000,$A463,'Program Summary'!$C$5:$C$5000,"Community Quarterback"))</f>
        <v/>
      </c>
      <c r="H463" s="133" t="str">
        <f>IF($A463="","",SUMIFS('Program Summary'!$G$5:$G$5000,'Program Summary'!$B$5:$B$5000,$A463,'Program Summary'!$C$5:$C$5000,"&lt;&gt;Community Quarterback"))</f>
        <v/>
      </c>
      <c r="I463" s="133" t="str">
        <f>IF($A463="","",SUMIFS('Program Summary'!$H$5:$H$5000,'Program Summary'!$B$5:$B$5000,$A463,'Program Summary'!$C$5:$C$5000,"&lt;&gt;Community Quarterback"))</f>
        <v/>
      </c>
      <c r="J463" s="133" t="str">
        <f>IF($A463="","",SUMIFS('Program Summary'!$I$5:$I$5000,'Program Summary'!$B$5:$B$5000,$A463,'Program Summary'!$C$5:$C$5000,"&lt;&gt;Community Quarterback"))</f>
        <v/>
      </c>
      <c r="K463" s="133" t="str">
        <f t="shared" si="7"/>
        <v/>
      </c>
      <c r="M463" s="134" t="str" cm="1">
        <f t="array" ref="M463">IFERROR(INDEX(_xlfn._xlws.FILTER($A$5:$A$500,$A$5:$A$500&lt;&gt;""),ROWS($M$5:M463)),"")</f>
        <v/>
      </c>
    </row>
    <row r="464" spans="5:13" x14ac:dyDescent="0.3">
      <c r="E464" s="133" t="str">
        <f>IF($A464="","",SUMIFS('Program Summary'!$G$5:$G$5000,'Program Summary'!$B$5:$B$5000,$A464,'Program Summary'!$C$5:$C$5000,"Community Quarterback"))</f>
        <v/>
      </c>
      <c r="F464" s="133" t="str">
        <f>IF($A464="","",SUMIFS('Program Summary'!$H$5:$H$5000,'Program Summary'!$B$5:$B$5000,$A464,'Program Summary'!$C$5:$C$5000,"Community Quarterback"))</f>
        <v/>
      </c>
      <c r="G464" s="133" t="str">
        <f>IF($A464="","",SUMIFS('Program Summary'!$I$5:$I$5000,'Program Summary'!$B$5:$B$5000,$A464,'Program Summary'!$C$5:$C$5000,"Community Quarterback"))</f>
        <v/>
      </c>
      <c r="H464" s="133" t="str">
        <f>IF($A464="","",SUMIFS('Program Summary'!$G$5:$G$5000,'Program Summary'!$B$5:$B$5000,$A464,'Program Summary'!$C$5:$C$5000,"&lt;&gt;Community Quarterback"))</f>
        <v/>
      </c>
      <c r="I464" s="133" t="str">
        <f>IF($A464="","",SUMIFS('Program Summary'!$H$5:$H$5000,'Program Summary'!$B$5:$B$5000,$A464,'Program Summary'!$C$5:$C$5000,"&lt;&gt;Community Quarterback"))</f>
        <v/>
      </c>
      <c r="J464" s="133" t="str">
        <f>IF($A464="","",SUMIFS('Program Summary'!$I$5:$I$5000,'Program Summary'!$B$5:$B$5000,$A464,'Program Summary'!$C$5:$C$5000,"&lt;&gt;Community Quarterback"))</f>
        <v/>
      </c>
      <c r="K464" s="133" t="str">
        <f t="shared" si="7"/>
        <v/>
      </c>
      <c r="M464" s="134" t="str" cm="1">
        <f t="array" ref="M464">IFERROR(INDEX(_xlfn._xlws.FILTER($A$5:$A$500,$A$5:$A$500&lt;&gt;""),ROWS($M$5:M464)),"")</f>
        <v/>
      </c>
    </row>
    <row r="465" spans="5:13" x14ac:dyDescent="0.3">
      <c r="E465" s="133" t="str">
        <f>IF($A465="","",SUMIFS('Program Summary'!$G$5:$G$5000,'Program Summary'!$B$5:$B$5000,$A465,'Program Summary'!$C$5:$C$5000,"Community Quarterback"))</f>
        <v/>
      </c>
      <c r="F465" s="133" t="str">
        <f>IF($A465="","",SUMIFS('Program Summary'!$H$5:$H$5000,'Program Summary'!$B$5:$B$5000,$A465,'Program Summary'!$C$5:$C$5000,"Community Quarterback"))</f>
        <v/>
      </c>
      <c r="G465" s="133" t="str">
        <f>IF($A465="","",SUMIFS('Program Summary'!$I$5:$I$5000,'Program Summary'!$B$5:$B$5000,$A465,'Program Summary'!$C$5:$C$5000,"Community Quarterback"))</f>
        <v/>
      </c>
      <c r="H465" s="133" t="str">
        <f>IF($A465="","",SUMIFS('Program Summary'!$G$5:$G$5000,'Program Summary'!$B$5:$B$5000,$A465,'Program Summary'!$C$5:$C$5000,"&lt;&gt;Community Quarterback"))</f>
        <v/>
      </c>
      <c r="I465" s="133" t="str">
        <f>IF($A465="","",SUMIFS('Program Summary'!$H$5:$H$5000,'Program Summary'!$B$5:$B$5000,$A465,'Program Summary'!$C$5:$C$5000,"&lt;&gt;Community Quarterback"))</f>
        <v/>
      </c>
      <c r="J465" s="133" t="str">
        <f>IF($A465="","",SUMIFS('Program Summary'!$I$5:$I$5000,'Program Summary'!$B$5:$B$5000,$A465,'Program Summary'!$C$5:$C$5000,"&lt;&gt;Community Quarterback"))</f>
        <v/>
      </c>
      <c r="K465" s="133" t="str">
        <f t="shared" si="7"/>
        <v/>
      </c>
      <c r="M465" s="134" t="str" cm="1">
        <f t="array" ref="M465">IFERROR(INDEX(_xlfn._xlws.FILTER($A$5:$A$500,$A$5:$A$500&lt;&gt;""),ROWS($M$5:M465)),"")</f>
        <v/>
      </c>
    </row>
    <row r="466" spans="5:13" x14ac:dyDescent="0.3">
      <c r="E466" s="133" t="str">
        <f>IF($A466="","",SUMIFS('Program Summary'!$G$5:$G$5000,'Program Summary'!$B$5:$B$5000,$A466,'Program Summary'!$C$5:$C$5000,"Community Quarterback"))</f>
        <v/>
      </c>
      <c r="F466" s="133" t="str">
        <f>IF($A466="","",SUMIFS('Program Summary'!$H$5:$H$5000,'Program Summary'!$B$5:$B$5000,$A466,'Program Summary'!$C$5:$C$5000,"Community Quarterback"))</f>
        <v/>
      </c>
      <c r="G466" s="133" t="str">
        <f>IF($A466="","",SUMIFS('Program Summary'!$I$5:$I$5000,'Program Summary'!$B$5:$B$5000,$A466,'Program Summary'!$C$5:$C$5000,"Community Quarterback"))</f>
        <v/>
      </c>
      <c r="H466" s="133" t="str">
        <f>IF($A466="","",SUMIFS('Program Summary'!$G$5:$G$5000,'Program Summary'!$B$5:$B$5000,$A466,'Program Summary'!$C$5:$C$5000,"&lt;&gt;Community Quarterback"))</f>
        <v/>
      </c>
      <c r="I466" s="133" t="str">
        <f>IF($A466="","",SUMIFS('Program Summary'!$H$5:$H$5000,'Program Summary'!$B$5:$B$5000,$A466,'Program Summary'!$C$5:$C$5000,"&lt;&gt;Community Quarterback"))</f>
        <v/>
      </c>
      <c r="J466" s="133" t="str">
        <f>IF($A466="","",SUMIFS('Program Summary'!$I$5:$I$5000,'Program Summary'!$B$5:$B$5000,$A466,'Program Summary'!$C$5:$C$5000,"&lt;&gt;Community Quarterback"))</f>
        <v/>
      </c>
      <c r="K466" s="133" t="str">
        <f t="shared" si="7"/>
        <v/>
      </c>
      <c r="M466" s="134" t="str" cm="1">
        <f t="array" ref="M466">IFERROR(INDEX(_xlfn._xlws.FILTER($A$5:$A$500,$A$5:$A$500&lt;&gt;""),ROWS($M$5:M466)),"")</f>
        <v/>
      </c>
    </row>
    <row r="467" spans="5:13" x14ac:dyDescent="0.3">
      <c r="E467" s="133" t="str">
        <f>IF($A467="","",SUMIFS('Program Summary'!$G$5:$G$5000,'Program Summary'!$B$5:$B$5000,$A467,'Program Summary'!$C$5:$C$5000,"Community Quarterback"))</f>
        <v/>
      </c>
      <c r="F467" s="133" t="str">
        <f>IF($A467="","",SUMIFS('Program Summary'!$H$5:$H$5000,'Program Summary'!$B$5:$B$5000,$A467,'Program Summary'!$C$5:$C$5000,"Community Quarterback"))</f>
        <v/>
      </c>
      <c r="G467" s="133" t="str">
        <f>IF($A467="","",SUMIFS('Program Summary'!$I$5:$I$5000,'Program Summary'!$B$5:$B$5000,$A467,'Program Summary'!$C$5:$C$5000,"Community Quarterback"))</f>
        <v/>
      </c>
      <c r="H467" s="133" t="str">
        <f>IF($A467="","",SUMIFS('Program Summary'!$G$5:$G$5000,'Program Summary'!$B$5:$B$5000,$A467,'Program Summary'!$C$5:$C$5000,"&lt;&gt;Community Quarterback"))</f>
        <v/>
      </c>
      <c r="I467" s="133" t="str">
        <f>IF($A467="","",SUMIFS('Program Summary'!$H$5:$H$5000,'Program Summary'!$B$5:$B$5000,$A467,'Program Summary'!$C$5:$C$5000,"&lt;&gt;Community Quarterback"))</f>
        <v/>
      </c>
      <c r="J467" s="133" t="str">
        <f>IF($A467="","",SUMIFS('Program Summary'!$I$5:$I$5000,'Program Summary'!$B$5:$B$5000,$A467,'Program Summary'!$C$5:$C$5000,"&lt;&gt;Community Quarterback"))</f>
        <v/>
      </c>
      <c r="K467" s="133" t="str">
        <f t="shared" si="7"/>
        <v/>
      </c>
      <c r="M467" s="134" t="str" cm="1">
        <f t="array" ref="M467">IFERROR(INDEX(_xlfn._xlws.FILTER($A$5:$A$500,$A$5:$A$500&lt;&gt;""),ROWS($M$5:M467)),"")</f>
        <v/>
      </c>
    </row>
    <row r="468" spans="5:13" x14ac:dyDescent="0.3">
      <c r="E468" s="133" t="str">
        <f>IF($A468="","",SUMIFS('Program Summary'!$G$5:$G$5000,'Program Summary'!$B$5:$B$5000,$A468,'Program Summary'!$C$5:$C$5000,"Community Quarterback"))</f>
        <v/>
      </c>
      <c r="F468" s="133" t="str">
        <f>IF($A468="","",SUMIFS('Program Summary'!$H$5:$H$5000,'Program Summary'!$B$5:$B$5000,$A468,'Program Summary'!$C$5:$C$5000,"Community Quarterback"))</f>
        <v/>
      </c>
      <c r="G468" s="133" t="str">
        <f>IF($A468="","",SUMIFS('Program Summary'!$I$5:$I$5000,'Program Summary'!$B$5:$B$5000,$A468,'Program Summary'!$C$5:$C$5000,"Community Quarterback"))</f>
        <v/>
      </c>
      <c r="H468" s="133" t="str">
        <f>IF($A468="","",SUMIFS('Program Summary'!$G$5:$G$5000,'Program Summary'!$B$5:$B$5000,$A468,'Program Summary'!$C$5:$C$5000,"&lt;&gt;Community Quarterback"))</f>
        <v/>
      </c>
      <c r="I468" s="133" t="str">
        <f>IF($A468="","",SUMIFS('Program Summary'!$H$5:$H$5000,'Program Summary'!$B$5:$B$5000,$A468,'Program Summary'!$C$5:$C$5000,"&lt;&gt;Community Quarterback"))</f>
        <v/>
      </c>
      <c r="J468" s="133" t="str">
        <f>IF($A468="","",SUMIFS('Program Summary'!$I$5:$I$5000,'Program Summary'!$B$5:$B$5000,$A468,'Program Summary'!$C$5:$C$5000,"&lt;&gt;Community Quarterback"))</f>
        <v/>
      </c>
      <c r="K468" s="133" t="str">
        <f t="shared" si="7"/>
        <v/>
      </c>
      <c r="M468" s="134" t="str" cm="1">
        <f t="array" ref="M468">IFERROR(INDEX(_xlfn._xlws.FILTER($A$5:$A$500,$A$5:$A$500&lt;&gt;""),ROWS($M$5:M468)),"")</f>
        <v/>
      </c>
    </row>
    <row r="469" spans="5:13" x14ac:dyDescent="0.3">
      <c r="E469" s="133" t="str">
        <f>IF($A469="","",SUMIFS('Program Summary'!$G$5:$G$5000,'Program Summary'!$B$5:$B$5000,$A469,'Program Summary'!$C$5:$C$5000,"Community Quarterback"))</f>
        <v/>
      </c>
      <c r="F469" s="133" t="str">
        <f>IF($A469="","",SUMIFS('Program Summary'!$H$5:$H$5000,'Program Summary'!$B$5:$B$5000,$A469,'Program Summary'!$C$5:$C$5000,"Community Quarterback"))</f>
        <v/>
      </c>
      <c r="G469" s="133" t="str">
        <f>IF($A469="","",SUMIFS('Program Summary'!$I$5:$I$5000,'Program Summary'!$B$5:$B$5000,$A469,'Program Summary'!$C$5:$C$5000,"Community Quarterback"))</f>
        <v/>
      </c>
      <c r="H469" s="133" t="str">
        <f>IF($A469="","",SUMIFS('Program Summary'!$G$5:$G$5000,'Program Summary'!$B$5:$B$5000,$A469,'Program Summary'!$C$5:$C$5000,"&lt;&gt;Community Quarterback"))</f>
        <v/>
      </c>
      <c r="I469" s="133" t="str">
        <f>IF($A469="","",SUMIFS('Program Summary'!$H$5:$H$5000,'Program Summary'!$B$5:$B$5000,$A469,'Program Summary'!$C$5:$C$5000,"&lt;&gt;Community Quarterback"))</f>
        <v/>
      </c>
      <c r="J469" s="133" t="str">
        <f>IF($A469="","",SUMIFS('Program Summary'!$I$5:$I$5000,'Program Summary'!$B$5:$B$5000,$A469,'Program Summary'!$C$5:$C$5000,"&lt;&gt;Community Quarterback"))</f>
        <v/>
      </c>
      <c r="K469" s="133" t="str">
        <f t="shared" si="7"/>
        <v/>
      </c>
      <c r="M469" s="134" t="str" cm="1">
        <f t="array" ref="M469">IFERROR(INDEX(_xlfn._xlws.FILTER($A$5:$A$500,$A$5:$A$500&lt;&gt;""),ROWS($M$5:M469)),"")</f>
        <v/>
      </c>
    </row>
    <row r="470" spans="5:13" x14ac:dyDescent="0.3">
      <c r="E470" s="133" t="str">
        <f>IF($A470="","",SUMIFS('Program Summary'!$G$5:$G$5000,'Program Summary'!$B$5:$B$5000,$A470,'Program Summary'!$C$5:$C$5000,"Community Quarterback"))</f>
        <v/>
      </c>
      <c r="F470" s="133" t="str">
        <f>IF($A470="","",SUMIFS('Program Summary'!$H$5:$H$5000,'Program Summary'!$B$5:$B$5000,$A470,'Program Summary'!$C$5:$C$5000,"Community Quarterback"))</f>
        <v/>
      </c>
      <c r="G470" s="133" t="str">
        <f>IF($A470="","",SUMIFS('Program Summary'!$I$5:$I$5000,'Program Summary'!$B$5:$B$5000,$A470,'Program Summary'!$C$5:$C$5000,"Community Quarterback"))</f>
        <v/>
      </c>
      <c r="H470" s="133" t="str">
        <f>IF($A470="","",SUMIFS('Program Summary'!$G$5:$G$5000,'Program Summary'!$B$5:$B$5000,$A470,'Program Summary'!$C$5:$C$5000,"&lt;&gt;Community Quarterback"))</f>
        <v/>
      </c>
      <c r="I470" s="133" t="str">
        <f>IF($A470="","",SUMIFS('Program Summary'!$H$5:$H$5000,'Program Summary'!$B$5:$B$5000,$A470,'Program Summary'!$C$5:$C$5000,"&lt;&gt;Community Quarterback"))</f>
        <v/>
      </c>
      <c r="J470" s="133" t="str">
        <f>IF($A470="","",SUMIFS('Program Summary'!$I$5:$I$5000,'Program Summary'!$B$5:$B$5000,$A470,'Program Summary'!$C$5:$C$5000,"&lt;&gt;Community Quarterback"))</f>
        <v/>
      </c>
      <c r="K470" s="133" t="str">
        <f t="shared" si="7"/>
        <v/>
      </c>
      <c r="M470" s="134" t="str" cm="1">
        <f t="array" ref="M470">IFERROR(INDEX(_xlfn._xlws.FILTER($A$5:$A$500,$A$5:$A$500&lt;&gt;""),ROWS($M$5:M470)),"")</f>
        <v/>
      </c>
    </row>
    <row r="471" spans="5:13" x14ac:dyDescent="0.3">
      <c r="E471" s="133" t="str">
        <f>IF($A471="","",SUMIFS('Program Summary'!$G$5:$G$5000,'Program Summary'!$B$5:$B$5000,$A471,'Program Summary'!$C$5:$C$5000,"Community Quarterback"))</f>
        <v/>
      </c>
      <c r="F471" s="133" t="str">
        <f>IF($A471="","",SUMIFS('Program Summary'!$H$5:$H$5000,'Program Summary'!$B$5:$B$5000,$A471,'Program Summary'!$C$5:$C$5000,"Community Quarterback"))</f>
        <v/>
      </c>
      <c r="G471" s="133" t="str">
        <f>IF($A471="","",SUMIFS('Program Summary'!$I$5:$I$5000,'Program Summary'!$B$5:$B$5000,$A471,'Program Summary'!$C$5:$C$5000,"Community Quarterback"))</f>
        <v/>
      </c>
      <c r="H471" s="133" t="str">
        <f>IF($A471="","",SUMIFS('Program Summary'!$G$5:$G$5000,'Program Summary'!$B$5:$B$5000,$A471,'Program Summary'!$C$5:$C$5000,"&lt;&gt;Community Quarterback"))</f>
        <v/>
      </c>
      <c r="I471" s="133" t="str">
        <f>IF($A471="","",SUMIFS('Program Summary'!$H$5:$H$5000,'Program Summary'!$B$5:$B$5000,$A471,'Program Summary'!$C$5:$C$5000,"&lt;&gt;Community Quarterback"))</f>
        <v/>
      </c>
      <c r="J471" s="133" t="str">
        <f>IF($A471="","",SUMIFS('Program Summary'!$I$5:$I$5000,'Program Summary'!$B$5:$B$5000,$A471,'Program Summary'!$C$5:$C$5000,"&lt;&gt;Community Quarterback"))</f>
        <v/>
      </c>
      <c r="K471" s="133" t="str">
        <f t="shared" si="7"/>
        <v/>
      </c>
      <c r="M471" s="134" t="str" cm="1">
        <f t="array" ref="M471">IFERROR(INDEX(_xlfn._xlws.FILTER($A$5:$A$500,$A$5:$A$500&lt;&gt;""),ROWS($M$5:M471)),"")</f>
        <v/>
      </c>
    </row>
    <row r="472" spans="5:13" x14ac:dyDescent="0.3">
      <c r="E472" s="133" t="str">
        <f>IF($A472="","",SUMIFS('Program Summary'!$G$5:$G$5000,'Program Summary'!$B$5:$B$5000,$A472,'Program Summary'!$C$5:$C$5000,"Community Quarterback"))</f>
        <v/>
      </c>
      <c r="F472" s="133" t="str">
        <f>IF($A472="","",SUMIFS('Program Summary'!$H$5:$H$5000,'Program Summary'!$B$5:$B$5000,$A472,'Program Summary'!$C$5:$C$5000,"Community Quarterback"))</f>
        <v/>
      </c>
      <c r="G472" s="133" t="str">
        <f>IF($A472="","",SUMIFS('Program Summary'!$I$5:$I$5000,'Program Summary'!$B$5:$B$5000,$A472,'Program Summary'!$C$5:$C$5000,"Community Quarterback"))</f>
        <v/>
      </c>
      <c r="H472" s="133" t="str">
        <f>IF($A472="","",SUMIFS('Program Summary'!$G$5:$G$5000,'Program Summary'!$B$5:$B$5000,$A472,'Program Summary'!$C$5:$C$5000,"&lt;&gt;Community Quarterback"))</f>
        <v/>
      </c>
      <c r="I472" s="133" t="str">
        <f>IF($A472="","",SUMIFS('Program Summary'!$H$5:$H$5000,'Program Summary'!$B$5:$B$5000,$A472,'Program Summary'!$C$5:$C$5000,"&lt;&gt;Community Quarterback"))</f>
        <v/>
      </c>
      <c r="J472" s="133" t="str">
        <f>IF($A472="","",SUMIFS('Program Summary'!$I$5:$I$5000,'Program Summary'!$B$5:$B$5000,$A472,'Program Summary'!$C$5:$C$5000,"&lt;&gt;Community Quarterback"))</f>
        <v/>
      </c>
      <c r="K472" s="133" t="str">
        <f t="shared" si="7"/>
        <v/>
      </c>
      <c r="M472" s="134" t="str" cm="1">
        <f t="array" ref="M472">IFERROR(INDEX(_xlfn._xlws.FILTER($A$5:$A$500,$A$5:$A$500&lt;&gt;""),ROWS($M$5:M472)),"")</f>
        <v/>
      </c>
    </row>
    <row r="473" spans="5:13" x14ac:dyDescent="0.3">
      <c r="E473" s="133" t="str">
        <f>IF($A473="","",SUMIFS('Program Summary'!$G$5:$G$5000,'Program Summary'!$B$5:$B$5000,$A473,'Program Summary'!$C$5:$C$5000,"Community Quarterback"))</f>
        <v/>
      </c>
      <c r="F473" s="133" t="str">
        <f>IF($A473="","",SUMIFS('Program Summary'!$H$5:$H$5000,'Program Summary'!$B$5:$B$5000,$A473,'Program Summary'!$C$5:$C$5000,"Community Quarterback"))</f>
        <v/>
      </c>
      <c r="G473" s="133" t="str">
        <f>IF($A473="","",SUMIFS('Program Summary'!$I$5:$I$5000,'Program Summary'!$B$5:$B$5000,$A473,'Program Summary'!$C$5:$C$5000,"Community Quarterback"))</f>
        <v/>
      </c>
      <c r="H473" s="133" t="str">
        <f>IF($A473="","",SUMIFS('Program Summary'!$G$5:$G$5000,'Program Summary'!$B$5:$B$5000,$A473,'Program Summary'!$C$5:$C$5000,"&lt;&gt;Community Quarterback"))</f>
        <v/>
      </c>
      <c r="I473" s="133" t="str">
        <f>IF($A473="","",SUMIFS('Program Summary'!$H$5:$H$5000,'Program Summary'!$B$5:$B$5000,$A473,'Program Summary'!$C$5:$C$5000,"&lt;&gt;Community Quarterback"))</f>
        <v/>
      </c>
      <c r="J473" s="133" t="str">
        <f>IF($A473="","",SUMIFS('Program Summary'!$I$5:$I$5000,'Program Summary'!$B$5:$B$5000,$A473,'Program Summary'!$C$5:$C$5000,"&lt;&gt;Community Quarterback"))</f>
        <v/>
      </c>
      <c r="K473" s="133" t="str">
        <f t="shared" si="7"/>
        <v/>
      </c>
      <c r="M473" s="134" t="str" cm="1">
        <f t="array" ref="M473">IFERROR(INDEX(_xlfn._xlws.FILTER($A$5:$A$500,$A$5:$A$500&lt;&gt;""),ROWS($M$5:M473)),"")</f>
        <v/>
      </c>
    </row>
    <row r="474" spans="5:13" x14ac:dyDescent="0.3">
      <c r="E474" s="133" t="str">
        <f>IF($A474="","",SUMIFS('Program Summary'!$G$5:$G$5000,'Program Summary'!$B$5:$B$5000,$A474,'Program Summary'!$C$5:$C$5000,"Community Quarterback"))</f>
        <v/>
      </c>
      <c r="F474" s="133" t="str">
        <f>IF($A474="","",SUMIFS('Program Summary'!$H$5:$H$5000,'Program Summary'!$B$5:$B$5000,$A474,'Program Summary'!$C$5:$C$5000,"Community Quarterback"))</f>
        <v/>
      </c>
      <c r="G474" s="133" t="str">
        <f>IF($A474="","",SUMIFS('Program Summary'!$I$5:$I$5000,'Program Summary'!$B$5:$B$5000,$A474,'Program Summary'!$C$5:$C$5000,"Community Quarterback"))</f>
        <v/>
      </c>
      <c r="H474" s="133" t="str">
        <f>IF($A474="","",SUMIFS('Program Summary'!$G$5:$G$5000,'Program Summary'!$B$5:$B$5000,$A474,'Program Summary'!$C$5:$C$5000,"&lt;&gt;Community Quarterback"))</f>
        <v/>
      </c>
      <c r="I474" s="133" t="str">
        <f>IF($A474="","",SUMIFS('Program Summary'!$H$5:$H$5000,'Program Summary'!$B$5:$B$5000,$A474,'Program Summary'!$C$5:$C$5000,"&lt;&gt;Community Quarterback"))</f>
        <v/>
      </c>
      <c r="J474" s="133" t="str">
        <f>IF($A474="","",SUMIFS('Program Summary'!$I$5:$I$5000,'Program Summary'!$B$5:$B$5000,$A474,'Program Summary'!$C$5:$C$5000,"&lt;&gt;Community Quarterback"))</f>
        <v/>
      </c>
      <c r="K474" s="133" t="str">
        <f t="shared" si="7"/>
        <v/>
      </c>
      <c r="M474" s="134" t="str" cm="1">
        <f t="array" ref="M474">IFERROR(INDEX(_xlfn._xlws.FILTER($A$5:$A$500,$A$5:$A$500&lt;&gt;""),ROWS($M$5:M474)),"")</f>
        <v/>
      </c>
    </row>
    <row r="475" spans="5:13" x14ac:dyDescent="0.3">
      <c r="E475" s="133" t="str">
        <f>IF($A475="","",SUMIFS('Program Summary'!$G$5:$G$5000,'Program Summary'!$B$5:$B$5000,$A475,'Program Summary'!$C$5:$C$5000,"Community Quarterback"))</f>
        <v/>
      </c>
      <c r="F475" s="133" t="str">
        <f>IF($A475="","",SUMIFS('Program Summary'!$H$5:$H$5000,'Program Summary'!$B$5:$B$5000,$A475,'Program Summary'!$C$5:$C$5000,"Community Quarterback"))</f>
        <v/>
      </c>
      <c r="G475" s="133" t="str">
        <f>IF($A475="","",SUMIFS('Program Summary'!$I$5:$I$5000,'Program Summary'!$B$5:$B$5000,$A475,'Program Summary'!$C$5:$C$5000,"Community Quarterback"))</f>
        <v/>
      </c>
      <c r="H475" s="133" t="str">
        <f>IF($A475="","",SUMIFS('Program Summary'!$G$5:$G$5000,'Program Summary'!$B$5:$B$5000,$A475,'Program Summary'!$C$5:$C$5000,"&lt;&gt;Community Quarterback"))</f>
        <v/>
      </c>
      <c r="I475" s="133" t="str">
        <f>IF($A475="","",SUMIFS('Program Summary'!$H$5:$H$5000,'Program Summary'!$B$5:$B$5000,$A475,'Program Summary'!$C$5:$C$5000,"&lt;&gt;Community Quarterback"))</f>
        <v/>
      </c>
      <c r="J475" s="133" t="str">
        <f>IF($A475="","",SUMIFS('Program Summary'!$I$5:$I$5000,'Program Summary'!$B$5:$B$5000,$A475,'Program Summary'!$C$5:$C$5000,"&lt;&gt;Community Quarterback"))</f>
        <v/>
      </c>
      <c r="K475" s="133" t="str">
        <f t="shared" si="7"/>
        <v/>
      </c>
      <c r="M475" s="134" t="str" cm="1">
        <f t="array" ref="M475">IFERROR(INDEX(_xlfn._xlws.FILTER($A$5:$A$500,$A$5:$A$500&lt;&gt;""),ROWS($M$5:M475)),"")</f>
        <v/>
      </c>
    </row>
    <row r="476" spans="5:13" x14ac:dyDescent="0.3">
      <c r="E476" s="133" t="str">
        <f>IF($A476="","",SUMIFS('Program Summary'!$G$5:$G$5000,'Program Summary'!$B$5:$B$5000,$A476,'Program Summary'!$C$5:$C$5000,"Community Quarterback"))</f>
        <v/>
      </c>
      <c r="F476" s="133" t="str">
        <f>IF($A476="","",SUMIFS('Program Summary'!$H$5:$H$5000,'Program Summary'!$B$5:$B$5000,$A476,'Program Summary'!$C$5:$C$5000,"Community Quarterback"))</f>
        <v/>
      </c>
      <c r="G476" s="133" t="str">
        <f>IF($A476="","",SUMIFS('Program Summary'!$I$5:$I$5000,'Program Summary'!$B$5:$B$5000,$A476,'Program Summary'!$C$5:$C$5000,"Community Quarterback"))</f>
        <v/>
      </c>
      <c r="H476" s="133" t="str">
        <f>IF($A476="","",SUMIFS('Program Summary'!$G$5:$G$5000,'Program Summary'!$B$5:$B$5000,$A476,'Program Summary'!$C$5:$C$5000,"&lt;&gt;Community Quarterback"))</f>
        <v/>
      </c>
      <c r="I476" s="133" t="str">
        <f>IF($A476="","",SUMIFS('Program Summary'!$H$5:$H$5000,'Program Summary'!$B$5:$B$5000,$A476,'Program Summary'!$C$5:$C$5000,"&lt;&gt;Community Quarterback"))</f>
        <v/>
      </c>
      <c r="J476" s="133" t="str">
        <f>IF($A476="","",SUMIFS('Program Summary'!$I$5:$I$5000,'Program Summary'!$B$5:$B$5000,$A476,'Program Summary'!$C$5:$C$5000,"&lt;&gt;Community Quarterback"))</f>
        <v/>
      </c>
      <c r="K476" s="133" t="str">
        <f t="shared" si="7"/>
        <v/>
      </c>
      <c r="M476" s="134" t="str" cm="1">
        <f t="array" ref="M476">IFERROR(INDEX(_xlfn._xlws.FILTER($A$5:$A$500,$A$5:$A$500&lt;&gt;""),ROWS($M$5:M476)),"")</f>
        <v/>
      </c>
    </row>
    <row r="477" spans="5:13" x14ac:dyDescent="0.3">
      <c r="E477" s="133" t="str">
        <f>IF($A477="","",SUMIFS('Program Summary'!$G$5:$G$5000,'Program Summary'!$B$5:$B$5000,$A477,'Program Summary'!$C$5:$C$5000,"Community Quarterback"))</f>
        <v/>
      </c>
      <c r="F477" s="133" t="str">
        <f>IF($A477="","",SUMIFS('Program Summary'!$H$5:$H$5000,'Program Summary'!$B$5:$B$5000,$A477,'Program Summary'!$C$5:$C$5000,"Community Quarterback"))</f>
        <v/>
      </c>
      <c r="G477" s="133" t="str">
        <f>IF($A477="","",SUMIFS('Program Summary'!$I$5:$I$5000,'Program Summary'!$B$5:$B$5000,$A477,'Program Summary'!$C$5:$C$5000,"Community Quarterback"))</f>
        <v/>
      </c>
      <c r="H477" s="133" t="str">
        <f>IF($A477="","",SUMIFS('Program Summary'!$G$5:$G$5000,'Program Summary'!$B$5:$B$5000,$A477,'Program Summary'!$C$5:$C$5000,"&lt;&gt;Community Quarterback"))</f>
        <v/>
      </c>
      <c r="I477" s="133" t="str">
        <f>IF($A477="","",SUMIFS('Program Summary'!$H$5:$H$5000,'Program Summary'!$B$5:$B$5000,$A477,'Program Summary'!$C$5:$C$5000,"&lt;&gt;Community Quarterback"))</f>
        <v/>
      </c>
      <c r="J477" s="133" t="str">
        <f>IF($A477="","",SUMIFS('Program Summary'!$I$5:$I$5000,'Program Summary'!$B$5:$B$5000,$A477,'Program Summary'!$C$5:$C$5000,"&lt;&gt;Community Quarterback"))</f>
        <v/>
      </c>
      <c r="K477" s="133" t="str">
        <f t="shared" si="7"/>
        <v/>
      </c>
      <c r="M477" s="134" t="str" cm="1">
        <f t="array" ref="M477">IFERROR(INDEX(_xlfn._xlws.FILTER($A$5:$A$500,$A$5:$A$500&lt;&gt;""),ROWS($M$5:M477)),"")</f>
        <v/>
      </c>
    </row>
    <row r="478" spans="5:13" x14ac:dyDescent="0.3">
      <c r="E478" s="133" t="str">
        <f>IF($A478="","",SUMIFS('Program Summary'!$G$5:$G$5000,'Program Summary'!$B$5:$B$5000,$A478,'Program Summary'!$C$5:$C$5000,"Community Quarterback"))</f>
        <v/>
      </c>
      <c r="F478" s="133" t="str">
        <f>IF($A478="","",SUMIFS('Program Summary'!$H$5:$H$5000,'Program Summary'!$B$5:$B$5000,$A478,'Program Summary'!$C$5:$C$5000,"Community Quarterback"))</f>
        <v/>
      </c>
      <c r="G478" s="133" t="str">
        <f>IF($A478="","",SUMIFS('Program Summary'!$I$5:$I$5000,'Program Summary'!$B$5:$B$5000,$A478,'Program Summary'!$C$5:$C$5000,"Community Quarterback"))</f>
        <v/>
      </c>
      <c r="H478" s="133" t="str">
        <f>IF($A478="","",SUMIFS('Program Summary'!$G$5:$G$5000,'Program Summary'!$B$5:$B$5000,$A478,'Program Summary'!$C$5:$C$5000,"&lt;&gt;Community Quarterback"))</f>
        <v/>
      </c>
      <c r="I478" s="133" t="str">
        <f>IF($A478="","",SUMIFS('Program Summary'!$H$5:$H$5000,'Program Summary'!$B$5:$B$5000,$A478,'Program Summary'!$C$5:$C$5000,"&lt;&gt;Community Quarterback"))</f>
        <v/>
      </c>
      <c r="J478" s="133" t="str">
        <f>IF($A478="","",SUMIFS('Program Summary'!$I$5:$I$5000,'Program Summary'!$B$5:$B$5000,$A478,'Program Summary'!$C$5:$C$5000,"&lt;&gt;Community Quarterback"))</f>
        <v/>
      </c>
      <c r="K478" s="133" t="str">
        <f t="shared" si="7"/>
        <v/>
      </c>
      <c r="M478" s="134" t="str" cm="1">
        <f t="array" ref="M478">IFERROR(INDEX(_xlfn._xlws.FILTER($A$5:$A$500,$A$5:$A$500&lt;&gt;""),ROWS($M$5:M478)),"")</f>
        <v/>
      </c>
    </row>
    <row r="479" spans="5:13" x14ac:dyDescent="0.3">
      <c r="E479" s="133" t="str">
        <f>IF($A479="","",SUMIFS('Program Summary'!$G$5:$G$5000,'Program Summary'!$B$5:$B$5000,$A479,'Program Summary'!$C$5:$C$5000,"Community Quarterback"))</f>
        <v/>
      </c>
      <c r="F479" s="133" t="str">
        <f>IF($A479="","",SUMIFS('Program Summary'!$H$5:$H$5000,'Program Summary'!$B$5:$B$5000,$A479,'Program Summary'!$C$5:$C$5000,"Community Quarterback"))</f>
        <v/>
      </c>
      <c r="G479" s="133" t="str">
        <f>IF($A479="","",SUMIFS('Program Summary'!$I$5:$I$5000,'Program Summary'!$B$5:$B$5000,$A479,'Program Summary'!$C$5:$C$5000,"Community Quarterback"))</f>
        <v/>
      </c>
      <c r="H479" s="133" t="str">
        <f>IF($A479="","",SUMIFS('Program Summary'!$G$5:$G$5000,'Program Summary'!$B$5:$B$5000,$A479,'Program Summary'!$C$5:$C$5000,"&lt;&gt;Community Quarterback"))</f>
        <v/>
      </c>
      <c r="I479" s="133" t="str">
        <f>IF($A479="","",SUMIFS('Program Summary'!$H$5:$H$5000,'Program Summary'!$B$5:$B$5000,$A479,'Program Summary'!$C$5:$C$5000,"&lt;&gt;Community Quarterback"))</f>
        <v/>
      </c>
      <c r="J479" s="133" t="str">
        <f>IF($A479="","",SUMIFS('Program Summary'!$I$5:$I$5000,'Program Summary'!$B$5:$B$5000,$A479,'Program Summary'!$C$5:$C$5000,"&lt;&gt;Community Quarterback"))</f>
        <v/>
      </c>
      <c r="K479" s="133" t="str">
        <f t="shared" si="7"/>
        <v/>
      </c>
      <c r="M479" s="134" t="str" cm="1">
        <f t="array" ref="M479">IFERROR(INDEX(_xlfn._xlws.FILTER($A$5:$A$500,$A$5:$A$500&lt;&gt;""),ROWS($M$5:M479)),"")</f>
        <v/>
      </c>
    </row>
    <row r="480" spans="5:13" x14ac:dyDescent="0.3">
      <c r="E480" s="133" t="str">
        <f>IF($A480="","",SUMIFS('Program Summary'!$G$5:$G$5000,'Program Summary'!$B$5:$B$5000,$A480,'Program Summary'!$C$5:$C$5000,"Community Quarterback"))</f>
        <v/>
      </c>
      <c r="F480" s="133" t="str">
        <f>IF($A480="","",SUMIFS('Program Summary'!$H$5:$H$5000,'Program Summary'!$B$5:$B$5000,$A480,'Program Summary'!$C$5:$C$5000,"Community Quarterback"))</f>
        <v/>
      </c>
      <c r="G480" s="133" t="str">
        <f>IF($A480="","",SUMIFS('Program Summary'!$I$5:$I$5000,'Program Summary'!$B$5:$B$5000,$A480,'Program Summary'!$C$5:$C$5000,"Community Quarterback"))</f>
        <v/>
      </c>
      <c r="H480" s="133" t="str">
        <f>IF($A480="","",SUMIFS('Program Summary'!$G$5:$G$5000,'Program Summary'!$B$5:$B$5000,$A480,'Program Summary'!$C$5:$C$5000,"&lt;&gt;Community Quarterback"))</f>
        <v/>
      </c>
      <c r="I480" s="133" t="str">
        <f>IF($A480="","",SUMIFS('Program Summary'!$H$5:$H$5000,'Program Summary'!$B$5:$B$5000,$A480,'Program Summary'!$C$5:$C$5000,"&lt;&gt;Community Quarterback"))</f>
        <v/>
      </c>
      <c r="J480" s="133" t="str">
        <f>IF($A480="","",SUMIFS('Program Summary'!$I$5:$I$5000,'Program Summary'!$B$5:$B$5000,$A480,'Program Summary'!$C$5:$C$5000,"&lt;&gt;Community Quarterback"))</f>
        <v/>
      </c>
      <c r="K480" s="133" t="str">
        <f t="shared" si="7"/>
        <v/>
      </c>
      <c r="M480" s="134" t="str" cm="1">
        <f t="array" ref="M480">IFERROR(INDEX(_xlfn._xlws.FILTER($A$5:$A$500,$A$5:$A$500&lt;&gt;""),ROWS($M$5:M480)),"")</f>
        <v/>
      </c>
    </row>
    <row r="481" spans="5:13" x14ac:dyDescent="0.3">
      <c r="E481" s="133" t="str">
        <f>IF($A481="","",SUMIFS('Program Summary'!$G$5:$G$5000,'Program Summary'!$B$5:$B$5000,$A481,'Program Summary'!$C$5:$C$5000,"Community Quarterback"))</f>
        <v/>
      </c>
      <c r="F481" s="133" t="str">
        <f>IF($A481="","",SUMIFS('Program Summary'!$H$5:$H$5000,'Program Summary'!$B$5:$B$5000,$A481,'Program Summary'!$C$5:$C$5000,"Community Quarterback"))</f>
        <v/>
      </c>
      <c r="G481" s="133" t="str">
        <f>IF($A481="","",SUMIFS('Program Summary'!$I$5:$I$5000,'Program Summary'!$B$5:$B$5000,$A481,'Program Summary'!$C$5:$C$5000,"Community Quarterback"))</f>
        <v/>
      </c>
      <c r="H481" s="133" t="str">
        <f>IF($A481="","",SUMIFS('Program Summary'!$G$5:$G$5000,'Program Summary'!$B$5:$B$5000,$A481,'Program Summary'!$C$5:$C$5000,"&lt;&gt;Community Quarterback"))</f>
        <v/>
      </c>
      <c r="I481" s="133" t="str">
        <f>IF($A481="","",SUMIFS('Program Summary'!$H$5:$H$5000,'Program Summary'!$B$5:$B$5000,$A481,'Program Summary'!$C$5:$C$5000,"&lt;&gt;Community Quarterback"))</f>
        <v/>
      </c>
      <c r="J481" s="133" t="str">
        <f>IF($A481="","",SUMIFS('Program Summary'!$I$5:$I$5000,'Program Summary'!$B$5:$B$5000,$A481,'Program Summary'!$C$5:$C$5000,"&lt;&gt;Community Quarterback"))</f>
        <v/>
      </c>
      <c r="K481" s="133" t="str">
        <f t="shared" si="7"/>
        <v/>
      </c>
      <c r="M481" s="134" t="str" cm="1">
        <f t="array" ref="M481">IFERROR(INDEX(_xlfn._xlws.FILTER($A$5:$A$500,$A$5:$A$500&lt;&gt;""),ROWS($M$5:M481)),"")</f>
        <v/>
      </c>
    </row>
    <row r="482" spans="5:13" x14ac:dyDescent="0.3">
      <c r="E482" s="133" t="str">
        <f>IF($A482="","",SUMIFS('Program Summary'!$G$5:$G$5000,'Program Summary'!$B$5:$B$5000,$A482,'Program Summary'!$C$5:$C$5000,"Community Quarterback"))</f>
        <v/>
      </c>
      <c r="F482" s="133" t="str">
        <f>IF($A482="","",SUMIFS('Program Summary'!$H$5:$H$5000,'Program Summary'!$B$5:$B$5000,$A482,'Program Summary'!$C$5:$C$5000,"Community Quarterback"))</f>
        <v/>
      </c>
      <c r="G482" s="133" t="str">
        <f>IF($A482="","",SUMIFS('Program Summary'!$I$5:$I$5000,'Program Summary'!$B$5:$B$5000,$A482,'Program Summary'!$C$5:$C$5000,"Community Quarterback"))</f>
        <v/>
      </c>
      <c r="H482" s="133" t="str">
        <f>IF($A482="","",SUMIFS('Program Summary'!$G$5:$G$5000,'Program Summary'!$B$5:$B$5000,$A482,'Program Summary'!$C$5:$C$5000,"&lt;&gt;Community Quarterback"))</f>
        <v/>
      </c>
      <c r="I482" s="133" t="str">
        <f>IF($A482="","",SUMIFS('Program Summary'!$H$5:$H$5000,'Program Summary'!$B$5:$B$5000,$A482,'Program Summary'!$C$5:$C$5000,"&lt;&gt;Community Quarterback"))</f>
        <v/>
      </c>
      <c r="J482" s="133" t="str">
        <f>IF($A482="","",SUMIFS('Program Summary'!$I$5:$I$5000,'Program Summary'!$B$5:$B$5000,$A482,'Program Summary'!$C$5:$C$5000,"&lt;&gt;Community Quarterback"))</f>
        <v/>
      </c>
      <c r="K482" s="133" t="str">
        <f t="shared" si="7"/>
        <v/>
      </c>
      <c r="M482" s="134" t="str" cm="1">
        <f t="array" ref="M482">IFERROR(INDEX(_xlfn._xlws.FILTER($A$5:$A$500,$A$5:$A$500&lt;&gt;""),ROWS($M$5:M482)),"")</f>
        <v/>
      </c>
    </row>
    <row r="483" spans="5:13" x14ac:dyDescent="0.3">
      <c r="E483" s="133" t="str">
        <f>IF($A483="","",SUMIFS('Program Summary'!$G$5:$G$5000,'Program Summary'!$B$5:$B$5000,$A483,'Program Summary'!$C$5:$C$5000,"Community Quarterback"))</f>
        <v/>
      </c>
      <c r="F483" s="133" t="str">
        <f>IF($A483="","",SUMIFS('Program Summary'!$H$5:$H$5000,'Program Summary'!$B$5:$B$5000,$A483,'Program Summary'!$C$5:$C$5000,"Community Quarterback"))</f>
        <v/>
      </c>
      <c r="G483" s="133" t="str">
        <f>IF($A483="","",SUMIFS('Program Summary'!$I$5:$I$5000,'Program Summary'!$B$5:$B$5000,$A483,'Program Summary'!$C$5:$C$5000,"Community Quarterback"))</f>
        <v/>
      </c>
      <c r="H483" s="133" t="str">
        <f>IF($A483="","",SUMIFS('Program Summary'!$G$5:$G$5000,'Program Summary'!$B$5:$B$5000,$A483,'Program Summary'!$C$5:$C$5000,"&lt;&gt;Community Quarterback"))</f>
        <v/>
      </c>
      <c r="I483" s="133" t="str">
        <f>IF($A483="","",SUMIFS('Program Summary'!$H$5:$H$5000,'Program Summary'!$B$5:$B$5000,$A483,'Program Summary'!$C$5:$C$5000,"&lt;&gt;Community Quarterback"))</f>
        <v/>
      </c>
      <c r="J483" s="133" t="str">
        <f>IF($A483="","",SUMIFS('Program Summary'!$I$5:$I$5000,'Program Summary'!$B$5:$B$5000,$A483,'Program Summary'!$C$5:$C$5000,"&lt;&gt;Community Quarterback"))</f>
        <v/>
      </c>
      <c r="K483" s="133" t="str">
        <f t="shared" si="7"/>
        <v/>
      </c>
      <c r="M483" s="134" t="str" cm="1">
        <f t="array" ref="M483">IFERROR(INDEX(_xlfn._xlws.FILTER($A$5:$A$500,$A$5:$A$500&lt;&gt;""),ROWS($M$5:M483)),"")</f>
        <v/>
      </c>
    </row>
    <row r="484" spans="5:13" x14ac:dyDescent="0.3">
      <c r="E484" s="133" t="str">
        <f>IF($A484="","",SUMIFS('Program Summary'!$G$5:$G$5000,'Program Summary'!$B$5:$B$5000,$A484,'Program Summary'!$C$5:$C$5000,"Community Quarterback"))</f>
        <v/>
      </c>
      <c r="F484" s="133" t="str">
        <f>IF($A484="","",SUMIFS('Program Summary'!$H$5:$H$5000,'Program Summary'!$B$5:$B$5000,$A484,'Program Summary'!$C$5:$C$5000,"Community Quarterback"))</f>
        <v/>
      </c>
      <c r="G484" s="133" t="str">
        <f>IF($A484="","",SUMIFS('Program Summary'!$I$5:$I$5000,'Program Summary'!$B$5:$B$5000,$A484,'Program Summary'!$C$5:$C$5000,"Community Quarterback"))</f>
        <v/>
      </c>
      <c r="H484" s="133" t="str">
        <f>IF($A484="","",SUMIFS('Program Summary'!$G$5:$G$5000,'Program Summary'!$B$5:$B$5000,$A484,'Program Summary'!$C$5:$C$5000,"&lt;&gt;Community Quarterback"))</f>
        <v/>
      </c>
      <c r="I484" s="133" t="str">
        <f>IF($A484="","",SUMIFS('Program Summary'!$H$5:$H$5000,'Program Summary'!$B$5:$B$5000,$A484,'Program Summary'!$C$5:$C$5000,"&lt;&gt;Community Quarterback"))</f>
        <v/>
      </c>
      <c r="J484" s="133" t="str">
        <f>IF($A484="","",SUMIFS('Program Summary'!$I$5:$I$5000,'Program Summary'!$B$5:$B$5000,$A484,'Program Summary'!$C$5:$C$5000,"&lt;&gt;Community Quarterback"))</f>
        <v/>
      </c>
      <c r="K484" s="133" t="str">
        <f t="shared" si="7"/>
        <v/>
      </c>
      <c r="M484" s="134" t="str" cm="1">
        <f t="array" ref="M484">IFERROR(INDEX(_xlfn._xlws.FILTER($A$5:$A$500,$A$5:$A$500&lt;&gt;""),ROWS($M$5:M484)),"")</f>
        <v/>
      </c>
    </row>
    <row r="485" spans="5:13" x14ac:dyDescent="0.3">
      <c r="E485" s="133" t="str">
        <f>IF($A485="","",SUMIFS('Program Summary'!$G$5:$G$5000,'Program Summary'!$B$5:$B$5000,$A485,'Program Summary'!$C$5:$C$5000,"Community Quarterback"))</f>
        <v/>
      </c>
      <c r="F485" s="133" t="str">
        <f>IF($A485="","",SUMIFS('Program Summary'!$H$5:$H$5000,'Program Summary'!$B$5:$B$5000,$A485,'Program Summary'!$C$5:$C$5000,"Community Quarterback"))</f>
        <v/>
      </c>
      <c r="G485" s="133" t="str">
        <f>IF($A485="","",SUMIFS('Program Summary'!$I$5:$I$5000,'Program Summary'!$B$5:$B$5000,$A485,'Program Summary'!$C$5:$C$5000,"Community Quarterback"))</f>
        <v/>
      </c>
      <c r="H485" s="133" t="str">
        <f>IF($A485="","",SUMIFS('Program Summary'!$G$5:$G$5000,'Program Summary'!$B$5:$B$5000,$A485,'Program Summary'!$C$5:$C$5000,"&lt;&gt;Community Quarterback"))</f>
        <v/>
      </c>
      <c r="I485" s="133" t="str">
        <f>IF($A485="","",SUMIFS('Program Summary'!$H$5:$H$5000,'Program Summary'!$B$5:$B$5000,$A485,'Program Summary'!$C$5:$C$5000,"&lt;&gt;Community Quarterback"))</f>
        <v/>
      </c>
      <c r="J485" s="133" t="str">
        <f>IF($A485="","",SUMIFS('Program Summary'!$I$5:$I$5000,'Program Summary'!$B$5:$B$5000,$A485,'Program Summary'!$C$5:$C$5000,"&lt;&gt;Community Quarterback"))</f>
        <v/>
      </c>
      <c r="K485" s="133" t="str">
        <f t="shared" si="7"/>
        <v/>
      </c>
      <c r="M485" s="134" t="str" cm="1">
        <f t="array" ref="M485">IFERROR(INDEX(_xlfn._xlws.FILTER($A$5:$A$500,$A$5:$A$500&lt;&gt;""),ROWS($M$5:M485)),"")</f>
        <v/>
      </c>
    </row>
    <row r="486" spans="5:13" x14ac:dyDescent="0.3">
      <c r="E486" s="133" t="str">
        <f>IF($A486="","",SUMIFS('Program Summary'!$G$5:$G$5000,'Program Summary'!$B$5:$B$5000,$A486,'Program Summary'!$C$5:$C$5000,"Community Quarterback"))</f>
        <v/>
      </c>
      <c r="F486" s="133" t="str">
        <f>IF($A486="","",SUMIFS('Program Summary'!$H$5:$H$5000,'Program Summary'!$B$5:$B$5000,$A486,'Program Summary'!$C$5:$C$5000,"Community Quarterback"))</f>
        <v/>
      </c>
      <c r="G486" s="133" t="str">
        <f>IF($A486="","",SUMIFS('Program Summary'!$I$5:$I$5000,'Program Summary'!$B$5:$B$5000,$A486,'Program Summary'!$C$5:$C$5000,"Community Quarterback"))</f>
        <v/>
      </c>
      <c r="H486" s="133" t="str">
        <f>IF($A486="","",SUMIFS('Program Summary'!$G$5:$G$5000,'Program Summary'!$B$5:$B$5000,$A486,'Program Summary'!$C$5:$C$5000,"&lt;&gt;Community Quarterback"))</f>
        <v/>
      </c>
      <c r="I486" s="133" t="str">
        <f>IF($A486="","",SUMIFS('Program Summary'!$H$5:$H$5000,'Program Summary'!$B$5:$B$5000,$A486,'Program Summary'!$C$5:$C$5000,"&lt;&gt;Community Quarterback"))</f>
        <v/>
      </c>
      <c r="J486" s="133" t="str">
        <f>IF($A486="","",SUMIFS('Program Summary'!$I$5:$I$5000,'Program Summary'!$B$5:$B$5000,$A486,'Program Summary'!$C$5:$C$5000,"&lt;&gt;Community Quarterback"))</f>
        <v/>
      </c>
      <c r="K486" s="133" t="str">
        <f t="shared" si="7"/>
        <v/>
      </c>
      <c r="M486" s="134" t="str" cm="1">
        <f t="array" ref="M486">IFERROR(INDEX(_xlfn._xlws.FILTER($A$5:$A$500,$A$5:$A$500&lt;&gt;""),ROWS($M$5:M486)),"")</f>
        <v/>
      </c>
    </row>
    <row r="487" spans="5:13" x14ac:dyDescent="0.3">
      <c r="E487" s="133" t="str">
        <f>IF($A487="","",SUMIFS('Program Summary'!$G$5:$G$5000,'Program Summary'!$B$5:$B$5000,$A487,'Program Summary'!$C$5:$C$5000,"Community Quarterback"))</f>
        <v/>
      </c>
      <c r="F487" s="133" t="str">
        <f>IF($A487="","",SUMIFS('Program Summary'!$H$5:$H$5000,'Program Summary'!$B$5:$B$5000,$A487,'Program Summary'!$C$5:$C$5000,"Community Quarterback"))</f>
        <v/>
      </c>
      <c r="G487" s="133" t="str">
        <f>IF($A487="","",SUMIFS('Program Summary'!$I$5:$I$5000,'Program Summary'!$B$5:$B$5000,$A487,'Program Summary'!$C$5:$C$5000,"Community Quarterback"))</f>
        <v/>
      </c>
      <c r="H487" s="133" t="str">
        <f>IF($A487="","",SUMIFS('Program Summary'!$G$5:$G$5000,'Program Summary'!$B$5:$B$5000,$A487,'Program Summary'!$C$5:$C$5000,"&lt;&gt;Community Quarterback"))</f>
        <v/>
      </c>
      <c r="I487" s="133" t="str">
        <f>IF($A487="","",SUMIFS('Program Summary'!$H$5:$H$5000,'Program Summary'!$B$5:$B$5000,$A487,'Program Summary'!$C$5:$C$5000,"&lt;&gt;Community Quarterback"))</f>
        <v/>
      </c>
      <c r="J487" s="133" t="str">
        <f>IF($A487="","",SUMIFS('Program Summary'!$I$5:$I$5000,'Program Summary'!$B$5:$B$5000,$A487,'Program Summary'!$C$5:$C$5000,"&lt;&gt;Community Quarterback"))</f>
        <v/>
      </c>
      <c r="K487" s="133" t="str">
        <f t="shared" si="7"/>
        <v/>
      </c>
      <c r="M487" s="134" t="str" cm="1">
        <f t="array" ref="M487">IFERROR(INDEX(_xlfn._xlws.FILTER($A$5:$A$500,$A$5:$A$500&lt;&gt;""),ROWS($M$5:M487)),"")</f>
        <v/>
      </c>
    </row>
    <row r="488" spans="5:13" x14ac:dyDescent="0.3">
      <c r="E488" s="133" t="str">
        <f>IF($A488="","",SUMIFS('Program Summary'!$G$5:$G$5000,'Program Summary'!$B$5:$B$5000,$A488,'Program Summary'!$C$5:$C$5000,"Community Quarterback"))</f>
        <v/>
      </c>
      <c r="F488" s="133" t="str">
        <f>IF($A488="","",SUMIFS('Program Summary'!$H$5:$H$5000,'Program Summary'!$B$5:$B$5000,$A488,'Program Summary'!$C$5:$C$5000,"Community Quarterback"))</f>
        <v/>
      </c>
      <c r="G488" s="133" t="str">
        <f>IF($A488="","",SUMIFS('Program Summary'!$I$5:$I$5000,'Program Summary'!$B$5:$B$5000,$A488,'Program Summary'!$C$5:$C$5000,"Community Quarterback"))</f>
        <v/>
      </c>
      <c r="H488" s="133" t="str">
        <f>IF($A488="","",SUMIFS('Program Summary'!$G$5:$G$5000,'Program Summary'!$B$5:$B$5000,$A488,'Program Summary'!$C$5:$C$5000,"&lt;&gt;Community Quarterback"))</f>
        <v/>
      </c>
      <c r="I488" s="133" t="str">
        <f>IF($A488="","",SUMIFS('Program Summary'!$H$5:$H$5000,'Program Summary'!$B$5:$B$5000,$A488,'Program Summary'!$C$5:$C$5000,"&lt;&gt;Community Quarterback"))</f>
        <v/>
      </c>
      <c r="J488" s="133" t="str">
        <f>IF($A488="","",SUMIFS('Program Summary'!$I$5:$I$5000,'Program Summary'!$B$5:$B$5000,$A488,'Program Summary'!$C$5:$C$5000,"&lt;&gt;Community Quarterback"))</f>
        <v/>
      </c>
      <c r="K488" s="133" t="str">
        <f t="shared" si="7"/>
        <v/>
      </c>
      <c r="M488" s="134" t="str" cm="1">
        <f t="array" ref="M488">IFERROR(INDEX(_xlfn._xlws.FILTER($A$5:$A$500,$A$5:$A$500&lt;&gt;""),ROWS($M$5:M488)),"")</f>
        <v/>
      </c>
    </row>
    <row r="489" spans="5:13" x14ac:dyDescent="0.3">
      <c r="E489" s="133" t="str">
        <f>IF($A489="","",SUMIFS('Program Summary'!$G$5:$G$5000,'Program Summary'!$B$5:$B$5000,$A489,'Program Summary'!$C$5:$C$5000,"Community Quarterback"))</f>
        <v/>
      </c>
      <c r="F489" s="133" t="str">
        <f>IF($A489="","",SUMIFS('Program Summary'!$H$5:$H$5000,'Program Summary'!$B$5:$B$5000,$A489,'Program Summary'!$C$5:$C$5000,"Community Quarterback"))</f>
        <v/>
      </c>
      <c r="G489" s="133" t="str">
        <f>IF($A489="","",SUMIFS('Program Summary'!$I$5:$I$5000,'Program Summary'!$B$5:$B$5000,$A489,'Program Summary'!$C$5:$C$5000,"Community Quarterback"))</f>
        <v/>
      </c>
      <c r="H489" s="133" t="str">
        <f>IF($A489="","",SUMIFS('Program Summary'!$G$5:$G$5000,'Program Summary'!$B$5:$B$5000,$A489,'Program Summary'!$C$5:$C$5000,"&lt;&gt;Community Quarterback"))</f>
        <v/>
      </c>
      <c r="I489" s="133" t="str">
        <f>IF($A489="","",SUMIFS('Program Summary'!$H$5:$H$5000,'Program Summary'!$B$5:$B$5000,$A489,'Program Summary'!$C$5:$C$5000,"&lt;&gt;Community Quarterback"))</f>
        <v/>
      </c>
      <c r="J489" s="133" t="str">
        <f>IF($A489="","",SUMIFS('Program Summary'!$I$5:$I$5000,'Program Summary'!$B$5:$B$5000,$A489,'Program Summary'!$C$5:$C$5000,"&lt;&gt;Community Quarterback"))</f>
        <v/>
      </c>
      <c r="K489" s="133" t="str">
        <f t="shared" si="7"/>
        <v/>
      </c>
      <c r="M489" s="134" t="str" cm="1">
        <f t="array" ref="M489">IFERROR(INDEX(_xlfn._xlws.FILTER($A$5:$A$500,$A$5:$A$500&lt;&gt;""),ROWS($M$5:M489)),"")</f>
        <v/>
      </c>
    </row>
    <row r="490" spans="5:13" x14ac:dyDescent="0.3">
      <c r="E490" s="133" t="str">
        <f>IF($A490="","",SUMIFS('Program Summary'!$G$5:$G$5000,'Program Summary'!$B$5:$B$5000,$A490,'Program Summary'!$C$5:$C$5000,"Community Quarterback"))</f>
        <v/>
      </c>
      <c r="F490" s="133" t="str">
        <f>IF($A490="","",SUMIFS('Program Summary'!$H$5:$H$5000,'Program Summary'!$B$5:$B$5000,$A490,'Program Summary'!$C$5:$C$5000,"Community Quarterback"))</f>
        <v/>
      </c>
      <c r="G490" s="133" t="str">
        <f>IF($A490="","",SUMIFS('Program Summary'!$I$5:$I$5000,'Program Summary'!$B$5:$B$5000,$A490,'Program Summary'!$C$5:$C$5000,"Community Quarterback"))</f>
        <v/>
      </c>
      <c r="H490" s="133" t="str">
        <f>IF($A490="","",SUMIFS('Program Summary'!$G$5:$G$5000,'Program Summary'!$B$5:$B$5000,$A490,'Program Summary'!$C$5:$C$5000,"&lt;&gt;Community Quarterback"))</f>
        <v/>
      </c>
      <c r="I490" s="133" t="str">
        <f>IF($A490="","",SUMIFS('Program Summary'!$H$5:$H$5000,'Program Summary'!$B$5:$B$5000,$A490,'Program Summary'!$C$5:$C$5000,"&lt;&gt;Community Quarterback"))</f>
        <v/>
      </c>
      <c r="J490" s="133" t="str">
        <f>IF($A490="","",SUMIFS('Program Summary'!$I$5:$I$5000,'Program Summary'!$B$5:$B$5000,$A490,'Program Summary'!$C$5:$C$5000,"&lt;&gt;Community Quarterback"))</f>
        <v/>
      </c>
      <c r="K490" s="133" t="str">
        <f t="shared" si="7"/>
        <v/>
      </c>
      <c r="M490" s="134" t="str" cm="1">
        <f t="array" ref="M490">IFERROR(INDEX(_xlfn._xlws.FILTER($A$5:$A$500,$A$5:$A$500&lt;&gt;""),ROWS($M$5:M490)),"")</f>
        <v/>
      </c>
    </row>
    <row r="491" spans="5:13" x14ac:dyDescent="0.3">
      <c r="E491" s="133" t="str">
        <f>IF($A491="","",SUMIFS('Program Summary'!$G$5:$G$5000,'Program Summary'!$B$5:$B$5000,$A491,'Program Summary'!$C$5:$C$5000,"Community Quarterback"))</f>
        <v/>
      </c>
      <c r="F491" s="133" t="str">
        <f>IF($A491="","",SUMIFS('Program Summary'!$H$5:$H$5000,'Program Summary'!$B$5:$B$5000,$A491,'Program Summary'!$C$5:$C$5000,"Community Quarterback"))</f>
        <v/>
      </c>
      <c r="G491" s="133" t="str">
        <f>IF($A491="","",SUMIFS('Program Summary'!$I$5:$I$5000,'Program Summary'!$B$5:$B$5000,$A491,'Program Summary'!$C$5:$C$5000,"Community Quarterback"))</f>
        <v/>
      </c>
      <c r="H491" s="133" t="str">
        <f>IF($A491="","",SUMIFS('Program Summary'!$G$5:$G$5000,'Program Summary'!$B$5:$B$5000,$A491,'Program Summary'!$C$5:$C$5000,"&lt;&gt;Community Quarterback"))</f>
        <v/>
      </c>
      <c r="I491" s="133" t="str">
        <f>IF($A491="","",SUMIFS('Program Summary'!$H$5:$H$5000,'Program Summary'!$B$5:$B$5000,$A491,'Program Summary'!$C$5:$C$5000,"&lt;&gt;Community Quarterback"))</f>
        <v/>
      </c>
      <c r="J491" s="133" t="str">
        <f>IF($A491="","",SUMIFS('Program Summary'!$I$5:$I$5000,'Program Summary'!$B$5:$B$5000,$A491,'Program Summary'!$C$5:$C$5000,"&lt;&gt;Community Quarterback"))</f>
        <v/>
      </c>
      <c r="K491" s="133" t="str">
        <f t="shared" si="7"/>
        <v/>
      </c>
      <c r="M491" s="134" t="str" cm="1">
        <f t="array" ref="M491">IFERROR(INDEX(_xlfn._xlws.FILTER($A$5:$A$500,$A$5:$A$500&lt;&gt;""),ROWS($M$5:M491)),"")</f>
        <v/>
      </c>
    </row>
    <row r="492" spans="5:13" x14ac:dyDescent="0.3">
      <c r="E492" s="133" t="str">
        <f>IF($A492="","",SUMIFS('Program Summary'!$G$5:$G$5000,'Program Summary'!$B$5:$B$5000,$A492,'Program Summary'!$C$5:$C$5000,"Community Quarterback"))</f>
        <v/>
      </c>
      <c r="F492" s="133" t="str">
        <f>IF($A492="","",SUMIFS('Program Summary'!$H$5:$H$5000,'Program Summary'!$B$5:$B$5000,$A492,'Program Summary'!$C$5:$C$5000,"Community Quarterback"))</f>
        <v/>
      </c>
      <c r="G492" s="133" t="str">
        <f>IF($A492="","",SUMIFS('Program Summary'!$I$5:$I$5000,'Program Summary'!$B$5:$B$5000,$A492,'Program Summary'!$C$5:$C$5000,"Community Quarterback"))</f>
        <v/>
      </c>
      <c r="H492" s="133" t="str">
        <f>IF($A492="","",SUMIFS('Program Summary'!$G$5:$G$5000,'Program Summary'!$B$5:$B$5000,$A492,'Program Summary'!$C$5:$C$5000,"&lt;&gt;Community Quarterback"))</f>
        <v/>
      </c>
      <c r="I492" s="133" t="str">
        <f>IF($A492="","",SUMIFS('Program Summary'!$H$5:$H$5000,'Program Summary'!$B$5:$B$5000,$A492,'Program Summary'!$C$5:$C$5000,"&lt;&gt;Community Quarterback"))</f>
        <v/>
      </c>
      <c r="J492" s="133" t="str">
        <f>IF($A492="","",SUMIFS('Program Summary'!$I$5:$I$5000,'Program Summary'!$B$5:$B$5000,$A492,'Program Summary'!$C$5:$C$5000,"&lt;&gt;Community Quarterback"))</f>
        <v/>
      </c>
      <c r="K492" s="133" t="str">
        <f t="shared" si="7"/>
        <v/>
      </c>
      <c r="M492" s="134" t="str" cm="1">
        <f t="array" ref="M492">IFERROR(INDEX(_xlfn._xlws.FILTER($A$5:$A$500,$A$5:$A$500&lt;&gt;""),ROWS($M$5:M492)),"")</f>
        <v/>
      </c>
    </row>
    <row r="493" spans="5:13" x14ac:dyDescent="0.3">
      <c r="E493" s="133" t="str">
        <f>IF($A493="","",SUMIFS('Program Summary'!$G$5:$G$5000,'Program Summary'!$B$5:$B$5000,$A493,'Program Summary'!$C$5:$C$5000,"Community Quarterback"))</f>
        <v/>
      </c>
      <c r="F493" s="133" t="str">
        <f>IF($A493="","",SUMIFS('Program Summary'!$H$5:$H$5000,'Program Summary'!$B$5:$B$5000,$A493,'Program Summary'!$C$5:$C$5000,"Community Quarterback"))</f>
        <v/>
      </c>
      <c r="G493" s="133" t="str">
        <f>IF($A493="","",SUMIFS('Program Summary'!$I$5:$I$5000,'Program Summary'!$B$5:$B$5000,$A493,'Program Summary'!$C$5:$C$5000,"Community Quarterback"))</f>
        <v/>
      </c>
      <c r="H493" s="133" t="str">
        <f>IF($A493="","",SUMIFS('Program Summary'!$G$5:$G$5000,'Program Summary'!$B$5:$B$5000,$A493,'Program Summary'!$C$5:$C$5000,"&lt;&gt;Community Quarterback"))</f>
        <v/>
      </c>
      <c r="I493" s="133" t="str">
        <f>IF($A493="","",SUMIFS('Program Summary'!$H$5:$H$5000,'Program Summary'!$B$5:$B$5000,$A493,'Program Summary'!$C$5:$C$5000,"&lt;&gt;Community Quarterback"))</f>
        <v/>
      </c>
      <c r="J493" s="133" t="str">
        <f>IF($A493="","",SUMIFS('Program Summary'!$I$5:$I$5000,'Program Summary'!$B$5:$B$5000,$A493,'Program Summary'!$C$5:$C$5000,"&lt;&gt;Community Quarterback"))</f>
        <v/>
      </c>
      <c r="K493" s="133" t="str">
        <f t="shared" si="7"/>
        <v/>
      </c>
      <c r="M493" s="134" t="str" cm="1">
        <f t="array" ref="M493">IFERROR(INDEX(_xlfn._xlws.FILTER($A$5:$A$500,$A$5:$A$500&lt;&gt;""),ROWS($M$5:M493)),"")</f>
        <v/>
      </c>
    </row>
    <row r="494" spans="5:13" x14ac:dyDescent="0.3">
      <c r="E494" s="133" t="str">
        <f>IF($A494="","",SUMIFS('Program Summary'!$G$5:$G$5000,'Program Summary'!$B$5:$B$5000,$A494,'Program Summary'!$C$5:$C$5000,"Community Quarterback"))</f>
        <v/>
      </c>
      <c r="F494" s="133" t="str">
        <f>IF($A494="","",SUMIFS('Program Summary'!$H$5:$H$5000,'Program Summary'!$B$5:$B$5000,$A494,'Program Summary'!$C$5:$C$5000,"Community Quarterback"))</f>
        <v/>
      </c>
      <c r="G494" s="133" t="str">
        <f>IF($A494="","",SUMIFS('Program Summary'!$I$5:$I$5000,'Program Summary'!$B$5:$B$5000,$A494,'Program Summary'!$C$5:$C$5000,"Community Quarterback"))</f>
        <v/>
      </c>
      <c r="H494" s="133" t="str">
        <f>IF($A494="","",SUMIFS('Program Summary'!$G$5:$G$5000,'Program Summary'!$B$5:$B$5000,$A494,'Program Summary'!$C$5:$C$5000,"&lt;&gt;Community Quarterback"))</f>
        <v/>
      </c>
      <c r="I494" s="133" t="str">
        <f>IF($A494="","",SUMIFS('Program Summary'!$H$5:$H$5000,'Program Summary'!$B$5:$B$5000,$A494,'Program Summary'!$C$5:$C$5000,"&lt;&gt;Community Quarterback"))</f>
        <v/>
      </c>
      <c r="J494" s="133" t="str">
        <f>IF($A494="","",SUMIFS('Program Summary'!$I$5:$I$5000,'Program Summary'!$B$5:$B$5000,$A494,'Program Summary'!$C$5:$C$5000,"&lt;&gt;Community Quarterback"))</f>
        <v/>
      </c>
      <c r="K494" s="133" t="str">
        <f t="shared" si="7"/>
        <v/>
      </c>
      <c r="M494" s="134" t="str" cm="1">
        <f t="array" ref="M494">IFERROR(INDEX(_xlfn._xlws.FILTER($A$5:$A$500,$A$5:$A$500&lt;&gt;""),ROWS($M$5:M494)),"")</f>
        <v/>
      </c>
    </row>
    <row r="495" spans="5:13" x14ac:dyDescent="0.3">
      <c r="E495" s="133" t="str">
        <f>IF($A495="","",SUMIFS('Program Summary'!$G$5:$G$5000,'Program Summary'!$B$5:$B$5000,$A495,'Program Summary'!$C$5:$C$5000,"Community Quarterback"))</f>
        <v/>
      </c>
      <c r="F495" s="133" t="str">
        <f>IF($A495="","",SUMIFS('Program Summary'!$H$5:$H$5000,'Program Summary'!$B$5:$B$5000,$A495,'Program Summary'!$C$5:$C$5000,"Community Quarterback"))</f>
        <v/>
      </c>
      <c r="G495" s="133" t="str">
        <f>IF($A495="","",SUMIFS('Program Summary'!$I$5:$I$5000,'Program Summary'!$B$5:$B$5000,$A495,'Program Summary'!$C$5:$C$5000,"Community Quarterback"))</f>
        <v/>
      </c>
      <c r="H495" s="133" t="str">
        <f>IF($A495="","",SUMIFS('Program Summary'!$G$5:$G$5000,'Program Summary'!$B$5:$B$5000,$A495,'Program Summary'!$C$5:$C$5000,"&lt;&gt;Community Quarterback"))</f>
        <v/>
      </c>
      <c r="I495" s="133" t="str">
        <f>IF($A495="","",SUMIFS('Program Summary'!$H$5:$H$5000,'Program Summary'!$B$5:$B$5000,$A495,'Program Summary'!$C$5:$C$5000,"&lt;&gt;Community Quarterback"))</f>
        <v/>
      </c>
      <c r="J495" s="133" t="str">
        <f>IF($A495="","",SUMIFS('Program Summary'!$I$5:$I$5000,'Program Summary'!$B$5:$B$5000,$A495,'Program Summary'!$C$5:$C$5000,"&lt;&gt;Community Quarterback"))</f>
        <v/>
      </c>
      <c r="K495" s="133" t="str">
        <f t="shared" si="7"/>
        <v/>
      </c>
      <c r="M495" s="134" t="str" cm="1">
        <f t="array" ref="M495">IFERROR(INDEX(_xlfn._xlws.FILTER($A$5:$A$500,$A$5:$A$500&lt;&gt;""),ROWS($M$5:M495)),"")</f>
        <v/>
      </c>
    </row>
    <row r="496" spans="5:13" x14ac:dyDescent="0.3">
      <c r="E496" s="133" t="str">
        <f>IF($A496="","",SUMIFS('Program Summary'!$G$5:$G$5000,'Program Summary'!$B$5:$B$5000,$A496,'Program Summary'!$C$5:$C$5000,"Community Quarterback"))</f>
        <v/>
      </c>
      <c r="F496" s="133" t="str">
        <f>IF($A496="","",SUMIFS('Program Summary'!$H$5:$H$5000,'Program Summary'!$B$5:$B$5000,$A496,'Program Summary'!$C$5:$C$5000,"Community Quarterback"))</f>
        <v/>
      </c>
      <c r="G496" s="133" t="str">
        <f>IF($A496="","",SUMIFS('Program Summary'!$I$5:$I$5000,'Program Summary'!$B$5:$B$5000,$A496,'Program Summary'!$C$5:$C$5000,"Community Quarterback"))</f>
        <v/>
      </c>
      <c r="H496" s="133" t="str">
        <f>IF($A496="","",SUMIFS('Program Summary'!$G$5:$G$5000,'Program Summary'!$B$5:$B$5000,$A496,'Program Summary'!$C$5:$C$5000,"&lt;&gt;Community Quarterback"))</f>
        <v/>
      </c>
      <c r="I496" s="133" t="str">
        <f>IF($A496="","",SUMIFS('Program Summary'!$H$5:$H$5000,'Program Summary'!$B$5:$B$5000,$A496,'Program Summary'!$C$5:$C$5000,"&lt;&gt;Community Quarterback"))</f>
        <v/>
      </c>
      <c r="J496" s="133" t="str">
        <f>IF($A496="","",SUMIFS('Program Summary'!$I$5:$I$5000,'Program Summary'!$B$5:$B$5000,$A496,'Program Summary'!$C$5:$C$5000,"&lt;&gt;Community Quarterback"))</f>
        <v/>
      </c>
      <c r="K496" s="133" t="str">
        <f t="shared" si="7"/>
        <v/>
      </c>
      <c r="M496" s="134" t="str" cm="1">
        <f t="array" ref="M496">IFERROR(INDEX(_xlfn._xlws.FILTER($A$5:$A$500,$A$5:$A$500&lt;&gt;""),ROWS($M$5:M496)),"")</f>
        <v/>
      </c>
    </row>
    <row r="497" spans="5:13" x14ac:dyDescent="0.3">
      <c r="E497" s="133" t="str">
        <f>IF($A497="","",SUMIFS('Program Summary'!$G$5:$G$5000,'Program Summary'!$B$5:$B$5000,$A497,'Program Summary'!$C$5:$C$5000,"Community Quarterback"))</f>
        <v/>
      </c>
      <c r="F497" s="133" t="str">
        <f>IF($A497="","",SUMIFS('Program Summary'!$H$5:$H$5000,'Program Summary'!$B$5:$B$5000,$A497,'Program Summary'!$C$5:$C$5000,"Community Quarterback"))</f>
        <v/>
      </c>
      <c r="G497" s="133" t="str">
        <f>IF($A497="","",SUMIFS('Program Summary'!$I$5:$I$5000,'Program Summary'!$B$5:$B$5000,$A497,'Program Summary'!$C$5:$C$5000,"Community Quarterback"))</f>
        <v/>
      </c>
      <c r="H497" s="133" t="str">
        <f>IF($A497="","",SUMIFS('Program Summary'!$G$5:$G$5000,'Program Summary'!$B$5:$B$5000,$A497,'Program Summary'!$C$5:$C$5000,"&lt;&gt;Community Quarterback"))</f>
        <v/>
      </c>
      <c r="I497" s="133" t="str">
        <f>IF($A497="","",SUMIFS('Program Summary'!$H$5:$H$5000,'Program Summary'!$B$5:$B$5000,$A497,'Program Summary'!$C$5:$C$5000,"&lt;&gt;Community Quarterback"))</f>
        <v/>
      </c>
      <c r="J497" s="133" t="str">
        <f>IF($A497="","",SUMIFS('Program Summary'!$I$5:$I$5000,'Program Summary'!$B$5:$B$5000,$A497,'Program Summary'!$C$5:$C$5000,"&lt;&gt;Community Quarterback"))</f>
        <v/>
      </c>
      <c r="K497" s="133" t="str">
        <f t="shared" si="7"/>
        <v/>
      </c>
      <c r="M497" s="134" t="str" cm="1">
        <f t="array" ref="M497">IFERROR(INDEX(_xlfn._xlws.FILTER($A$5:$A$500,$A$5:$A$500&lt;&gt;""),ROWS($M$5:M497)),"")</f>
        <v/>
      </c>
    </row>
    <row r="498" spans="5:13" x14ac:dyDescent="0.3">
      <c r="E498" s="133" t="str">
        <f>IF($A498="","",SUMIFS('Program Summary'!$G$5:$G$5000,'Program Summary'!$B$5:$B$5000,$A498,'Program Summary'!$C$5:$C$5000,"Community Quarterback"))</f>
        <v/>
      </c>
      <c r="F498" s="133" t="str">
        <f>IF($A498="","",SUMIFS('Program Summary'!$H$5:$H$5000,'Program Summary'!$B$5:$B$5000,$A498,'Program Summary'!$C$5:$C$5000,"Community Quarterback"))</f>
        <v/>
      </c>
      <c r="G498" s="133" t="str">
        <f>IF($A498="","",SUMIFS('Program Summary'!$I$5:$I$5000,'Program Summary'!$B$5:$B$5000,$A498,'Program Summary'!$C$5:$C$5000,"Community Quarterback"))</f>
        <v/>
      </c>
      <c r="H498" s="133" t="str">
        <f>IF($A498="","",SUMIFS('Program Summary'!$G$5:$G$5000,'Program Summary'!$B$5:$B$5000,$A498,'Program Summary'!$C$5:$C$5000,"&lt;&gt;Community Quarterback"))</f>
        <v/>
      </c>
      <c r="I498" s="133" t="str">
        <f>IF($A498="","",SUMIFS('Program Summary'!$H$5:$H$5000,'Program Summary'!$B$5:$B$5000,$A498,'Program Summary'!$C$5:$C$5000,"&lt;&gt;Community Quarterback"))</f>
        <v/>
      </c>
      <c r="J498" s="133" t="str">
        <f>IF($A498="","",SUMIFS('Program Summary'!$I$5:$I$5000,'Program Summary'!$B$5:$B$5000,$A498,'Program Summary'!$C$5:$C$5000,"&lt;&gt;Community Quarterback"))</f>
        <v/>
      </c>
      <c r="K498" s="133" t="str">
        <f t="shared" si="7"/>
        <v/>
      </c>
      <c r="M498" s="134" t="str" cm="1">
        <f t="array" ref="M498">IFERROR(INDEX(_xlfn._xlws.FILTER($A$5:$A$500,$A$5:$A$500&lt;&gt;""),ROWS($M$5:M498)),"")</f>
        <v/>
      </c>
    </row>
    <row r="499" spans="5:13" x14ac:dyDescent="0.3">
      <c r="E499" s="133" t="str">
        <f>IF($A499="","",SUMIFS('Program Summary'!$G$5:$G$5000,'Program Summary'!$B$5:$B$5000,$A499,'Program Summary'!$C$5:$C$5000,"Community Quarterback"))</f>
        <v/>
      </c>
      <c r="F499" s="133" t="str">
        <f>IF($A499="","",SUMIFS('Program Summary'!$H$5:$H$5000,'Program Summary'!$B$5:$B$5000,$A499,'Program Summary'!$C$5:$C$5000,"Community Quarterback"))</f>
        <v/>
      </c>
      <c r="G499" s="133" t="str">
        <f>IF($A499="","",SUMIFS('Program Summary'!$I$5:$I$5000,'Program Summary'!$B$5:$B$5000,$A499,'Program Summary'!$C$5:$C$5000,"Community Quarterback"))</f>
        <v/>
      </c>
      <c r="H499" s="133" t="str">
        <f>IF($A499="","",SUMIFS('Program Summary'!$G$5:$G$5000,'Program Summary'!$B$5:$B$5000,$A499,'Program Summary'!$C$5:$C$5000,"&lt;&gt;Community Quarterback"))</f>
        <v/>
      </c>
      <c r="I499" s="133" t="str">
        <f>IF($A499="","",SUMIFS('Program Summary'!$H$5:$H$5000,'Program Summary'!$B$5:$B$5000,$A499,'Program Summary'!$C$5:$C$5000,"&lt;&gt;Community Quarterback"))</f>
        <v/>
      </c>
      <c r="J499" s="133" t="str">
        <f>IF($A499="","",SUMIFS('Program Summary'!$I$5:$I$5000,'Program Summary'!$B$5:$B$5000,$A499,'Program Summary'!$C$5:$C$5000,"&lt;&gt;Community Quarterback"))</f>
        <v/>
      </c>
      <c r="K499" s="133" t="str">
        <f t="shared" si="7"/>
        <v/>
      </c>
      <c r="M499" s="134" t="str" cm="1">
        <f t="array" ref="M499">IFERROR(INDEX(_xlfn._xlws.FILTER($A$5:$A$500,$A$5:$A$500&lt;&gt;""),ROWS($M$5:M499)),"")</f>
        <v/>
      </c>
    </row>
    <row r="500" spans="5:13" x14ac:dyDescent="0.3">
      <c r="E500" s="133" t="str">
        <f>IF($A500="","",SUMIFS('Program Summary'!$G$5:$G$5000,'Program Summary'!$B$5:$B$5000,$A500,'Program Summary'!$C$5:$C$5000,"Community Quarterback"))</f>
        <v/>
      </c>
      <c r="F500" s="133" t="str">
        <f>IF($A500="","",SUMIFS('Program Summary'!$H$5:$H$5000,'Program Summary'!$B$5:$B$5000,$A500,'Program Summary'!$C$5:$C$5000,"Community Quarterback"))</f>
        <v/>
      </c>
      <c r="G500" s="133" t="str">
        <f>IF($A500="","",SUMIFS('Program Summary'!$I$5:$I$5000,'Program Summary'!$B$5:$B$5000,$A500,'Program Summary'!$C$5:$C$5000,"Community Quarterback"))</f>
        <v/>
      </c>
      <c r="H500" s="133" t="str">
        <f>IF($A500="","",SUMIFS('Program Summary'!$G$5:$G$5000,'Program Summary'!$B$5:$B$5000,$A500,'Program Summary'!$C$5:$C$5000,"&lt;&gt;Community Quarterback"))</f>
        <v/>
      </c>
      <c r="I500" s="133" t="str">
        <f>IF($A500="","",SUMIFS('Program Summary'!$H$5:$H$5000,'Program Summary'!$B$5:$B$5000,$A500,'Program Summary'!$C$5:$C$5000,"&lt;&gt;Community Quarterback"))</f>
        <v/>
      </c>
      <c r="J500" s="133" t="str">
        <f>IF($A500="","",SUMIFS('Program Summary'!$I$5:$I$5000,'Program Summary'!$B$5:$B$5000,$A500,'Program Summary'!$C$5:$C$5000,"&lt;&gt;Community Quarterback"))</f>
        <v/>
      </c>
      <c r="K500" s="133" t="str">
        <f t="shared" si="7"/>
        <v/>
      </c>
      <c r="M500" s="134" t="str" cm="1">
        <f t="array" ref="M500">IFERROR(INDEX(_xlfn._xlws.FILTER($A$5:$A$500,$A$5:$A$500&lt;&gt;""),ROWS($M$5:M500)),"")</f>
        <v/>
      </c>
    </row>
  </sheetData>
  <sheetProtection sheet="1" formatColumns="0" formatRows="0"/>
  <dataValidations count="1">
    <dataValidation type="list" allowBlank="1" showInputMessage="1" showErrorMessage="1" errorTitle="Invalid Pillar" error="Select one of the approved pillar options from the dropdown." promptTitle="Select Pillar" prompt="Choose a pillar from the approved list." sqref="B5:B85" xr:uid="{025A7313-C613-D044-BADB-8978AF75CCA8}">
      <formula1>"Cradle to Career,Healthy Families,Economically Secure Families,Safe and Thriving Communities,N/A"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86"/>
  <sheetViews>
    <sheetView zoomScale="59" workbookViewId="0">
      <selection activeCell="L36" sqref="L36"/>
    </sheetView>
  </sheetViews>
  <sheetFormatPr defaultColWidth="11.19921875" defaultRowHeight="15.6" x14ac:dyDescent="0.3"/>
  <cols>
    <col min="1" max="1" width="40" style="5" customWidth="1"/>
    <col min="2" max="5" width="15.796875" style="13" customWidth="1"/>
    <col min="6" max="10" width="27.2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5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46.8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78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x14ac:dyDescent="0.3">
      <c r="B129" s="5"/>
      <c r="K129" s="13"/>
      <c r="L129"/>
      <c r="M129"/>
      <c r="N129"/>
      <c r="O129"/>
      <c r="P129"/>
    </row>
    <row r="130" spans="1:2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x14ac:dyDescent="0.3">
      <c r="F143" s="18"/>
      <c r="G143" s="18"/>
      <c r="H143" s="18"/>
      <c r="I143" s="18"/>
      <c r="J143" s="18"/>
      <c r="P143"/>
    </row>
    <row r="144" spans="1:26" x14ac:dyDescent="0.3">
      <c r="P144"/>
    </row>
    <row r="145" spans="16:16" x14ac:dyDescent="0.3">
      <c r="P145"/>
    </row>
    <row r="146" spans="16:16" x14ac:dyDescent="0.3">
      <c r="P146"/>
    </row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D7778AF7-584D-D344-8F23-57F69B29E49B}">
      <formula1>"ENOUGH Funding,Non-ENOUGH Cash Contribution,Non-ENOUGH In-Kind"</formula1>
    </dataValidation>
    <dataValidation type="list" allowBlank="1" showInputMessage="1" showErrorMessage="1" sqref="H134:H142" xr:uid="{FB0DF421-95F8-BF45-B423-B86F70496375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A9305415-01EE-4648-8878-15A7043C4BF6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D34D1F0-D2D9-2241-8A26-7F1F3C335BC6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67832429-8C2A-4246-B28E-75BE4B79C5AD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F028D6BB-7B58-5B43-877B-08CF62E597B4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602E5663-73AF-684D-AE6A-86B002414FCF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097"/>
  <sheetViews>
    <sheetView workbookViewId="0"/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6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6.5" customHeight="1" x14ac:dyDescent="0.3">
      <c r="F143" s="18"/>
      <c r="G143" s="18"/>
      <c r="H143" s="18"/>
      <c r="I143" s="18"/>
      <c r="J143" s="18"/>
      <c r="P143"/>
    </row>
    <row r="144" spans="1:26" ht="16.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  <row r="1097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1B1B1AFA-6061-F940-AD3A-653B20458D1D}">
      <formula1>"ENOUGH Funding,Non-ENOUGH Cash Contribution,Non-ENOUGH In-Kind"</formula1>
    </dataValidation>
    <dataValidation type="list" allowBlank="1" showInputMessage="1" showErrorMessage="1" sqref="H134:H142" xr:uid="{E3CEE355-53D7-8B41-863C-09D0F643E4F3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855B5821-0802-4448-B9EB-43D939C8E906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7FE21E1-D9BA-F845-97B0-D4CE2383516D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9EC0E6A5-F528-074B-9CFD-8AD250C33475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8B0AAF4F-B7AA-0643-A524-8E9EE8D3FDCB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EC739314-A452-9B4A-99D6-D316D95AFF07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7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6.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2CC41376-2517-6C4B-B374-68DF8A6C4E10}">
      <formula1>"ENOUGH Funding,Non-ENOUGH Cash Contribution,Non-ENOUGH In-Kind"</formula1>
    </dataValidation>
    <dataValidation type="list" allowBlank="1" showInputMessage="1" showErrorMessage="1" sqref="H134:H142" xr:uid="{66B1C685-805D-EA45-8538-F55924C47963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F657253D-06FB-9946-9C80-75B579BE8F5E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AAE4101-D0E8-8F40-B0D0-8AC0B324FCB2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185EBD8B-7837-ED4B-81F0-506147A433DA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8E358E00-47AF-174E-BDB8-C64397B8AC2D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9FC91230-60C0-864A-AC26-43E7E4D3D5A6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8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6.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83564A56-32E7-2A4D-92DA-0DF7C113B195}">
      <formula1>"ENOUGH Funding,Non-ENOUGH Cash Contribution,Non-ENOUGH In-Kind"</formula1>
    </dataValidation>
    <dataValidation type="list" allowBlank="1" showInputMessage="1" showErrorMessage="1" sqref="H134:H142" xr:uid="{B70F4828-F798-BF48-9C3C-2C1CFEB0EE33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90883AC9-8E64-504B-B500-C49869B7FF34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8F309CE-60F9-734F-85EA-E469F6161684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29D41071-6828-C448-B01F-5D5434ADE4CA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2FE4B4EE-C753-2840-A3A2-CE4F0A6FAA6F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A75A2DBD-C022-B842-84D7-A8D66FABDF15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9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6.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90794B06-93EB-6649-848A-76FDCA5194D9}">
      <formula1>"ENOUGH Funding,Non-ENOUGH Cash Contribution,Non-ENOUGH In-Kind"</formula1>
    </dataValidation>
    <dataValidation type="list" allowBlank="1" showInputMessage="1" showErrorMessage="1" sqref="H134:H142" xr:uid="{E6249D3C-D943-1A43-9772-4A36C3F968A3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8B724300-F15C-4A40-8805-3E3FF905395F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08A900A-9B0F-784D-9375-BEA03844CC99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B972AD69-E2D9-6548-BEAE-A9C5E1B27AD7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8F3191C7-5C5A-D944-A833-96C08FF77F41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47B981A4-70E2-CD48-B3E8-D14D2FC84456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10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D7D11EEA-8652-8641-AA23-FC7159899DE9}">
      <formula1>"ENOUGH Funding,Non-ENOUGH Cash Contribution,Non-ENOUGH In-Kind"</formula1>
    </dataValidation>
    <dataValidation type="list" allowBlank="1" showInputMessage="1" showErrorMessage="1" sqref="H134:H142" xr:uid="{377EBDEB-39F8-9E46-8509-64CE2D7093AC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DADBD343-C5F7-4347-9A83-C4E2ACB536AF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463F685-E26C-3D4C-BC0D-DAE365A9A791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DEB48E45-6B90-CF43-A283-DF87176830AB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77E23C14-73DA-9649-82AE-254B41D779CB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C1C63D05-6A18-844F-8414-328275ECAA98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11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28083794-8462-2C4E-BC8A-8403A6D55E44}">
      <formula1>"ENOUGH Funding,Non-ENOUGH Cash Contribution,Non-ENOUGH In-Kind"</formula1>
    </dataValidation>
    <dataValidation type="list" allowBlank="1" showInputMessage="1" showErrorMessage="1" sqref="H134:H142" xr:uid="{31CAC6A8-785E-AA4B-A50A-B6271E267A4E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A23BCBA9-CE6A-EE47-903F-60A8049D6A9D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8366D39-E804-9745-9347-E94F67CA8EFC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806B568B-226A-E343-8680-C8B817AAEB8F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C6A8198F-B4B0-B444-A557-30D6C06A11B8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C871AD28-D235-E24C-BD75-D843EFFA1BEE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12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266B190B-7FBF-ED4B-AA95-38E2CF4E7ED5}">
      <formula1>"ENOUGH Funding,Non-ENOUGH Cash Contribution,Non-ENOUGH In-Kind"</formula1>
    </dataValidation>
    <dataValidation type="list" allowBlank="1" showInputMessage="1" showErrorMessage="1" sqref="H134:H142" xr:uid="{1457F4EB-CE21-3A4E-AFD9-80FC283C0D40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2487D78C-5CC3-C742-95B3-B302D9E78BCA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BB5225F-4023-F743-AD1A-1C1016FAB328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457B781E-81F2-874F-A094-074AE465DBE5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F7A8E20A-5733-3F4C-98F1-AA6F66CD4ED7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EE9C60E3-F005-B54A-A4CC-DCFCBB9583DA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13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D2DFA466-366C-1C41-AEDD-DA731457BEA0}">
      <formula1>"ENOUGH Funding,Non-ENOUGH Cash Contribution,Non-ENOUGH In-Kind"</formula1>
    </dataValidation>
    <dataValidation type="list" allowBlank="1" showInputMessage="1" showErrorMessage="1" sqref="H134:H142" xr:uid="{56040923-DA94-0047-9473-45DAD17E7866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32C89A58-76F2-FF42-BC5A-7299160F9E05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EBF9860-6131-9F46-8D87-C2CEF6893109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88B72E72-3543-CC47-82A0-408C8E35B14A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62D7D736-1A7A-8A4B-8F34-B5069756B5C4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3DE8B66B-A379-0248-BAA6-4C6EDF31338F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14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132F0DCA-3588-6447-89F4-40A995E53495}">
      <formula1>"ENOUGH Funding,Non-ENOUGH Cash Contribution,Non-ENOUGH In-Kind"</formula1>
    </dataValidation>
    <dataValidation type="list" allowBlank="1" showInputMessage="1" showErrorMessage="1" sqref="H134:H142" xr:uid="{E04D2E4C-215A-4B48-BC95-50CAAC5039A1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7C7CB3EF-89A1-864E-9064-CCB78B725E8D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FAD2E8C-EA0C-D147-ADFE-2BA94E39A710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AA9DE63A-9122-5946-9DE3-C6EA286AE73A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A83FA969-C62A-6C45-A3F6-6CD8970D9B8D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462EAE91-38A6-F148-BC30-11D441842FB5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A1134"/>
  <sheetViews>
    <sheetView showGridLines="0" topLeftCell="G1" zoomScale="87" zoomScaleNormal="145" workbookViewId="0">
      <pane ySplit="5" topLeftCell="A78" activePane="bottomLeft" state="frozen"/>
      <selection pane="bottomLeft" activeCell="K85" sqref="K85"/>
    </sheetView>
  </sheetViews>
  <sheetFormatPr defaultColWidth="11.19921875" defaultRowHeight="15.6" x14ac:dyDescent="0.3"/>
  <cols>
    <col min="2" max="2" width="35.5" style="5" customWidth="1"/>
    <col min="3" max="3" width="15.796875" style="13" customWidth="1"/>
    <col min="4" max="4" width="30" style="13" customWidth="1"/>
    <col min="5" max="5" width="23.296875" style="13" customWidth="1"/>
    <col min="6" max="6" width="17.5" style="13" customWidth="1"/>
    <col min="7" max="7" width="73.69921875" style="18" bestFit="1" customWidth="1"/>
    <col min="8" max="8" width="17.5" style="18" customWidth="1"/>
    <col min="9" max="9" width="23.296875" style="319" customWidth="1"/>
    <col min="10" max="10" width="43.296875" style="336" customWidth="1"/>
    <col min="11" max="11" width="33.5" style="18" bestFit="1" customWidth="1"/>
    <col min="12" max="12" width="97.5" style="18" bestFit="1" customWidth="1"/>
    <col min="13" max="27" width="0" hidden="1" customWidth="1"/>
  </cols>
  <sheetData>
    <row r="1" spans="1:27" ht="18" x14ac:dyDescent="0.35">
      <c r="A1" s="136" t="s">
        <v>87</v>
      </c>
      <c r="B1" s="137"/>
      <c r="C1" s="137"/>
      <c r="D1" s="137"/>
      <c r="E1" s="137"/>
      <c r="F1" s="137"/>
      <c r="G1" s="138"/>
      <c r="H1" s="138"/>
      <c r="I1" s="296"/>
      <c r="J1" s="348"/>
      <c r="K1" s="138"/>
      <c r="L1" s="138"/>
      <c r="M1" s="349" t="str" cm="1">
        <f t="array" ref="M1:Z1">_xlfn.LET(_xlpm.org,IF(TRIM(_xlfn.TEXTJOIN("",TRUE,$B$3:$E$3))&lt;&gt;"",TRIM(_xlfn.TEXTJOIN("",TRUE,$B$3:$E$3)),"Community Quarterback"),_xlpm.blank,_xlfn.HSTACK("","","","","","","","","","","","","",""),_xlpm.rows,_xlfn.VSTACK(_xlfn.HSTACK(IF(TRIM($B$7:$B$38)&lt;&gt;"",_xlpm.org,""),IF(TRIM($B$7:$B$38)&lt;&gt;"","Personnel",""),$B$7:$B$38,$C$7:$F$38,$G$7:$J$38,$A$7:$A$38,$K$7:$L$38),_xlfn.HSTACK(IF(TRIM($B$40:$B$64)&lt;&gt;"",_xlpm.org,""),IF(TRIM($B$40:$B$64)&lt;&gt;"","Operating Expenses",""),$B$40:$B$64,$C$40:$F$64,$G$40:$J$64,$A$40:$A$64,$K$40:$L$64),_xlfn.HSTACK(IF(TRIM($B$66:$B$83)&lt;&gt;"",_xlpm.org,""),IF(TRIM($B$66:$B$83)&lt;&gt;"","Travel",""),$B$66:$B$83,$C$66:$F$83,$G$66:$J$83,$A$66:$A$83,$K$66:$L$83),_xlfn.HSTACK(IF(TRIM($B$85:$B$106)&lt;&gt;"",_xlpm.org,""),IF(TRIM($B$85:$B$106)&lt;&gt;"","Professional Services",""),$B$85:$B$106,$C$85:$F$106,$G$85:$J$106,$A$85:$A$106,$K$85:$L$106),_xlfn.HSTACK(IF(TRIM($B$108:$B$125)&lt;&gt;"",_xlpm.org,""),IF(TRIM($B$108:$B$125)&lt;&gt;"","Equipment",""),$B$108:$B$125,$C$108:$F$125,$G$108:$J$125,$A$108:$A$125,$K$108:$L$125),_xlfn.HSTACK(IF(TRIM($B$127:$B$147)&lt;&gt;"",_xlpm.org,""),IF(TRIM($B$127:$B$147)&lt;&gt;"","Other",""),$B$127:$B$147,$C$127:$F$147,$G$127:$J$147,$A$127:$A$147,$K$127:$L$147)),_xlfn._xlws.FILTER(_xlpm.rows,TRIM(INDEX(_xlpm.rows,,3))&lt;&gt;"",_xlpm.blank))</f>
        <v/>
      </c>
      <c r="N1" s="349" t="str">
        <v/>
      </c>
      <c r="O1" s="349" t="str">
        <v/>
      </c>
      <c r="P1" s="349" t="str">
        <v/>
      </c>
      <c r="Q1" s="349" t="str">
        <v/>
      </c>
      <c r="R1" s="349" t="str">
        <v/>
      </c>
      <c r="S1" s="349" t="str">
        <v/>
      </c>
      <c r="T1" s="349" t="str">
        <v/>
      </c>
      <c r="U1" s="349" t="str">
        <v/>
      </c>
      <c r="V1" s="349" t="str">
        <v/>
      </c>
      <c r="W1" s="349" t="str">
        <v/>
      </c>
      <c r="X1" s="349" t="str">
        <v/>
      </c>
      <c r="Y1" s="349" t="str">
        <v/>
      </c>
      <c r="Z1" s="349" t="str">
        <v/>
      </c>
      <c r="AA1" s="134"/>
    </row>
    <row r="2" spans="1:27" x14ac:dyDescent="0.3">
      <c r="A2" s="139" t="s">
        <v>25</v>
      </c>
      <c r="B2" s="140"/>
      <c r="C2" s="140"/>
      <c r="D2" s="141"/>
      <c r="E2" s="141"/>
      <c r="F2" s="141"/>
      <c r="G2" s="142"/>
      <c r="H2" s="142"/>
      <c r="I2" s="297"/>
      <c r="J2" s="350"/>
      <c r="K2" s="142"/>
      <c r="L2" s="142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134"/>
    </row>
    <row r="3" spans="1:27" x14ac:dyDescent="0.3">
      <c r="A3" s="143" t="str">
        <f>'ENOUGH Budget Summary Page'!A6</f>
        <v>Community Quarterback:</v>
      </c>
      <c r="B3" s="144"/>
      <c r="C3" s="144"/>
      <c r="D3" s="144"/>
      <c r="E3" s="144"/>
      <c r="F3" s="351"/>
      <c r="G3" s="351"/>
      <c r="H3" s="145"/>
      <c r="I3" s="298"/>
      <c r="J3" s="352"/>
      <c r="K3" s="145"/>
      <c r="L3" s="145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134"/>
    </row>
    <row r="4" spans="1:27" x14ac:dyDescent="0.3">
      <c r="A4" s="353"/>
      <c r="B4" s="146"/>
      <c r="C4" s="369"/>
      <c r="D4" s="370"/>
      <c r="E4" s="370"/>
      <c r="F4" s="370"/>
      <c r="G4" s="371" t="s">
        <v>26</v>
      </c>
      <c r="H4" s="372"/>
      <c r="I4" s="372"/>
      <c r="J4" s="372"/>
      <c r="K4" s="372"/>
      <c r="L4" s="373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134"/>
    </row>
    <row r="5" spans="1:27" ht="28.8" x14ac:dyDescent="0.3">
      <c r="A5" s="147" t="s">
        <v>116</v>
      </c>
      <c r="B5" s="148" t="s">
        <v>109</v>
      </c>
      <c r="C5" s="146" t="s">
        <v>9</v>
      </c>
      <c r="D5" s="146" t="s">
        <v>21</v>
      </c>
      <c r="E5" s="146" t="s">
        <v>22</v>
      </c>
      <c r="F5" s="146" t="s">
        <v>23</v>
      </c>
      <c r="G5" s="149" t="s">
        <v>197</v>
      </c>
      <c r="H5" s="149" t="s">
        <v>47</v>
      </c>
      <c r="I5" s="299" t="s">
        <v>48</v>
      </c>
      <c r="J5" s="320" t="s">
        <v>49</v>
      </c>
      <c r="K5" s="150" t="s">
        <v>128</v>
      </c>
      <c r="L5" s="151" t="s">
        <v>50</v>
      </c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134"/>
    </row>
    <row r="6" spans="1:27" x14ac:dyDescent="0.3">
      <c r="A6" s="354" t="s">
        <v>116</v>
      </c>
      <c r="B6" s="152" t="s">
        <v>12</v>
      </c>
      <c r="C6" s="340">
        <f>SUM(C7:C38)</f>
        <v>0</v>
      </c>
      <c r="D6" s="340">
        <f>SUM(D7:D38)</f>
        <v>0</v>
      </c>
      <c r="E6" s="340">
        <f>SUM(E7:E38)</f>
        <v>0</v>
      </c>
      <c r="F6" s="46">
        <f t="shared" ref="F6:F38" si="0">IF(COUNTA(B6:E6,G6:L6)=0,"",SUM(C6:E6))</f>
        <v>0</v>
      </c>
      <c r="G6" s="153" t="s">
        <v>51</v>
      </c>
      <c r="H6" s="355" t="s">
        <v>52</v>
      </c>
      <c r="I6" s="300" t="s">
        <v>53</v>
      </c>
      <c r="J6" s="356" t="s">
        <v>54</v>
      </c>
      <c r="K6" s="357" t="s">
        <v>128</v>
      </c>
      <c r="L6" s="358" t="s">
        <v>55</v>
      </c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134"/>
    </row>
    <row r="7" spans="1:27" x14ac:dyDescent="0.3">
      <c r="A7" s="359" t="str">
        <f t="shared" ref="A7:A23" si="1">IF($B7="","",ROW())</f>
        <v/>
      </c>
      <c r="B7" s="30"/>
      <c r="C7" s="73"/>
      <c r="D7" s="73"/>
      <c r="E7" s="73"/>
      <c r="F7" s="46" t="str">
        <f t="shared" si="0"/>
        <v/>
      </c>
      <c r="G7" s="75"/>
      <c r="H7" s="360"/>
      <c r="I7" s="293"/>
      <c r="J7" s="361"/>
      <c r="K7" s="362"/>
      <c r="L7" s="82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134"/>
    </row>
    <row r="8" spans="1:27" x14ac:dyDescent="0.3">
      <c r="A8" s="363" t="str">
        <f t="shared" si="1"/>
        <v/>
      </c>
      <c r="B8" s="30"/>
      <c r="C8" s="73"/>
      <c r="D8" s="73"/>
      <c r="E8" s="73"/>
      <c r="F8" s="46" t="str">
        <f t="shared" si="0"/>
        <v/>
      </c>
      <c r="G8" s="75"/>
      <c r="H8" s="75"/>
      <c r="I8" s="293"/>
      <c r="J8" s="361"/>
      <c r="K8" s="364"/>
      <c r="L8" s="82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134"/>
    </row>
    <row r="9" spans="1:27" x14ac:dyDescent="0.3">
      <c r="A9" s="359" t="str">
        <f t="shared" si="1"/>
        <v/>
      </c>
      <c r="B9" s="30"/>
      <c r="C9" s="73"/>
      <c r="D9" s="73"/>
      <c r="E9" s="73"/>
      <c r="F9" s="46" t="str">
        <f t="shared" si="0"/>
        <v/>
      </c>
      <c r="G9" s="75"/>
      <c r="H9" s="75"/>
      <c r="I9" s="293"/>
      <c r="J9" s="361"/>
      <c r="K9" s="362"/>
      <c r="L9" s="82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134"/>
    </row>
    <row r="10" spans="1:27" x14ac:dyDescent="0.3">
      <c r="A10" s="359" t="str">
        <f t="shared" si="1"/>
        <v/>
      </c>
      <c r="B10" s="30"/>
      <c r="C10" s="73"/>
      <c r="D10" s="73"/>
      <c r="E10" s="73"/>
      <c r="F10" s="46" t="str">
        <f t="shared" si="0"/>
        <v/>
      </c>
      <c r="G10" s="78"/>
      <c r="H10" s="75"/>
      <c r="I10" s="294"/>
      <c r="J10" s="361"/>
      <c r="K10" s="362"/>
      <c r="L10" s="82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134"/>
    </row>
    <row r="11" spans="1:27" x14ac:dyDescent="0.3">
      <c r="A11" s="359" t="str">
        <f t="shared" si="1"/>
        <v/>
      </c>
      <c r="B11" s="30"/>
      <c r="C11" s="73"/>
      <c r="D11" s="73"/>
      <c r="E11" s="73"/>
      <c r="F11" s="46" t="str">
        <f t="shared" si="0"/>
        <v/>
      </c>
      <c r="G11" s="78"/>
      <c r="H11" s="75"/>
      <c r="I11" s="294"/>
      <c r="J11" s="361"/>
      <c r="K11" s="362"/>
      <c r="L11" s="82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  <c r="Y11" s="349"/>
      <c r="Z11" s="349"/>
      <c r="AA11" s="134"/>
    </row>
    <row r="12" spans="1:27" x14ac:dyDescent="0.3">
      <c r="A12" s="359" t="str">
        <f t="shared" si="1"/>
        <v/>
      </c>
      <c r="B12" s="30"/>
      <c r="C12" s="73"/>
      <c r="D12" s="73"/>
      <c r="E12" s="73"/>
      <c r="F12" s="46" t="str">
        <f t="shared" si="0"/>
        <v/>
      </c>
      <c r="G12" s="75"/>
      <c r="H12" s="75"/>
      <c r="I12" s="293"/>
      <c r="J12" s="361"/>
      <c r="K12" s="362"/>
      <c r="L12" s="82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134"/>
    </row>
    <row r="13" spans="1:27" x14ac:dyDescent="0.3">
      <c r="A13" s="359" t="str">
        <f t="shared" si="1"/>
        <v/>
      </c>
      <c r="B13" s="30"/>
      <c r="C13" s="73"/>
      <c r="D13" s="73"/>
      <c r="E13" s="73"/>
      <c r="F13" s="46" t="str">
        <f t="shared" si="0"/>
        <v/>
      </c>
      <c r="G13" s="75"/>
      <c r="H13" s="75"/>
      <c r="I13" s="293"/>
      <c r="J13" s="361"/>
      <c r="K13" s="362"/>
      <c r="L13" s="82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134"/>
    </row>
    <row r="14" spans="1:27" x14ac:dyDescent="0.3">
      <c r="A14" s="359" t="str">
        <f t="shared" si="1"/>
        <v/>
      </c>
      <c r="B14" s="30"/>
      <c r="C14" s="73"/>
      <c r="D14" s="73"/>
      <c r="E14" s="73"/>
      <c r="F14" s="46" t="str">
        <f t="shared" si="0"/>
        <v/>
      </c>
      <c r="G14" s="75"/>
      <c r="H14" s="75"/>
      <c r="I14" s="293"/>
      <c r="J14" s="361"/>
      <c r="K14" s="362"/>
      <c r="L14" s="82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134"/>
    </row>
    <row r="15" spans="1:27" x14ac:dyDescent="0.3">
      <c r="A15" s="359" t="str">
        <f t="shared" si="1"/>
        <v/>
      </c>
      <c r="B15" s="30"/>
      <c r="C15" s="73"/>
      <c r="D15" s="73"/>
      <c r="E15" s="73"/>
      <c r="F15" s="46" t="str">
        <f t="shared" si="0"/>
        <v/>
      </c>
      <c r="G15" s="75"/>
      <c r="H15" s="75"/>
      <c r="I15" s="293"/>
      <c r="J15" s="361"/>
      <c r="K15" s="362"/>
      <c r="L15" s="82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134"/>
    </row>
    <row r="16" spans="1:27" x14ac:dyDescent="0.3">
      <c r="A16" s="359" t="str">
        <f t="shared" si="1"/>
        <v/>
      </c>
      <c r="B16" s="30"/>
      <c r="C16" s="73"/>
      <c r="D16" s="73"/>
      <c r="E16" s="73"/>
      <c r="F16" s="46" t="str">
        <f t="shared" si="0"/>
        <v/>
      </c>
      <c r="G16" s="75"/>
      <c r="H16" s="75"/>
      <c r="I16" s="293"/>
      <c r="J16" s="361"/>
      <c r="K16" s="362"/>
      <c r="L16" s="82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134"/>
    </row>
    <row r="17" spans="1:27" x14ac:dyDescent="0.3">
      <c r="A17" s="359" t="str">
        <f t="shared" si="1"/>
        <v/>
      </c>
      <c r="B17" s="30"/>
      <c r="C17" s="73"/>
      <c r="D17" s="73"/>
      <c r="E17" s="73"/>
      <c r="F17" s="46" t="str">
        <f t="shared" si="0"/>
        <v/>
      </c>
      <c r="G17" s="75"/>
      <c r="H17" s="75"/>
      <c r="I17" s="293"/>
      <c r="J17" s="361"/>
      <c r="K17" s="362"/>
      <c r="L17" s="82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134"/>
    </row>
    <row r="18" spans="1:27" x14ac:dyDescent="0.3">
      <c r="A18" s="359" t="str">
        <f t="shared" si="1"/>
        <v/>
      </c>
      <c r="B18" s="30"/>
      <c r="C18" s="73"/>
      <c r="D18" s="73"/>
      <c r="E18" s="73"/>
      <c r="F18" s="46" t="str">
        <f t="shared" si="0"/>
        <v/>
      </c>
      <c r="G18" s="79"/>
      <c r="H18" s="75"/>
      <c r="I18" s="295"/>
      <c r="J18" s="361"/>
      <c r="K18" s="362"/>
      <c r="L18" s="82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134"/>
    </row>
    <row r="19" spans="1:27" x14ac:dyDescent="0.3">
      <c r="A19" s="359" t="str">
        <f t="shared" si="1"/>
        <v/>
      </c>
      <c r="B19" s="30"/>
      <c r="C19" s="73"/>
      <c r="D19" s="73"/>
      <c r="E19" s="73"/>
      <c r="F19" s="46" t="str">
        <f t="shared" si="0"/>
        <v/>
      </c>
      <c r="G19" s="79"/>
      <c r="H19" s="75"/>
      <c r="I19" s="295"/>
      <c r="J19" s="361"/>
      <c r="K19" s="362"/>
      <c r="L19" s="82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134"/>
    </row>
    <row r="20" spans="1:27" x14ac:dyDescent="0.3">
      <c r="A20" s="359" t="str">
        <f t="shared" si="1"/>
        <v/>
      </c>
      <c r="B20" s="30"/>
      <c r="C20" s="73"/>
      <c r="D20" s="73"/>
      <c r="E20" s="73"/>
      <c r="F20" s="46" t="str">
        <f t="shared" si="0"/>
        <v/>
      </c>
      <c r="G20" s="79"/>
      <c r="H20" s="75"/>
      <c r="I20" s="295"/>
      <c r="J20" s="361"/>
      <c r="K20" s="362"/>
      <c r="L20" s="82"/>
      <c r="M20" s="349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134"/>
    </row>
    <row r="21" spans="1:27" x14ac:dyDescent="0.3">
      <c r="A21" s="359" t="str">
        <f t="shared" si="1"/>
        <v/>
      </c>
      <c r="B21" s="30"/>
      <c r="C21" s="73"/>
      <c r="D21" s="73"/>
      <c r="E21" s="73"/>
      <c r="F21" s="46" t="str">
        <f t="shared" si="0"/>
        <v/>
      </c>
      <c r="G21" s="79"/>
      <c r="H21" s="75"/>
      <c r="I21" s="295"/>
      <c r="J21" s="361"/>
      <c r="K21" s="362"/>
      <c r="L21" s="82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134"/>
    </row>
    <row r="22" spans="1:27" x14ac:dyDescent="0.3">
      <c r="A22" s="359" t="str">
        <f t="shared" si="1"/>
        <v/>
      </c>
      <c r="B22" s="30"/>
      <c r="C22" s="73"/>
      <c r="D22" s="73"/>
      <c r="E22" s="73"/>
      <c r="F22" s="46" t="str">
        <f t="shared" si="0"/>
        <v/>
      </c>
      <c r="G22" s="79"/>
      <c r="H22" s="75"/>
      <c r="I22" s="295"/>
      <c r="J22" s="361"/>
      <c r="K22" s="362"/>
      <c r="L22" s="82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134"/>
    </row>
    <row r="23" spans="1:27" x14ac:dyDescent="0.3">
      <c r="A23" s="359" t="str">
        <f t="shared" si="1"/>
        <v/>
      </c>
      <c r="B23" s="30"/>
      <c r="C23" s="73"/>
      <c r="D23" s="73"/>
      <c r="E23" s="73"/>
      <c r="F23" s="46" t="str">
        <f t="shared" si="0"/>
        <v/>
      </c>
      <c r="G23" s="79"/>
      <c r="H23" s="75"/>
      <c r="I23" s="295"/>
      <c r="J23" s="361"/>
      <c r="K23" s="362"/>
      <c r="L23" s="82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134"/>
    </row>
    <row r="24" spans="1:27" x14ac:dyDescent="0.3">
      <c r="A24" s="359" t="str">
        <f t="shared" ref="A24:A38" si="2">IF($B24="","",ROW())</f>
        <v/>
      </c>
      <c r="B24" s="30"/>
      <c r="C24" s="73"/>
      <c r="D24" s="73"/>
      <c r="E24" s="73"/>
      <c r="F24" s="46" t="str">
        <f t="shared" si="0"/>
        <v/>
      </c>
      <c r="G24" s="79"/>
      <c r="H24" s="75"/>
      <c r="I24" s="295"/>
      <c r="J24" s="361"/>
      <c r="K24" s="362"/>
      <c r="L24" s="82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134"/>
    </row>
    <row r="25" spans="1:27" x14ac:dyDescent="0.3">
      <c r="A25" s="359" t="str">
        <f t="shared" si="2"/>
        <v/>
      </c>
      <c r="B25" s="30"/>
      <c r="C25" s="73"/>
      <c r="D25" s="73"/>
      <c r="E25" s="73"/>
      <c r="F25" s="46" t="str">
        <f t="shared" si="0"/>
        <v/>
      </c>
      <c r="G25" s="79"/>
      <c r="H25" s="75"/>
      <c r="I25" s="295"/>
      <c r="J25" s="361"/>
      <c r="K25" s="362"/>
      <c r="L25" s="82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134"/>
    </row>
    <row r="26" spans="1:27" x14ac:dyDescent="0.3">
      <c r="A26" s="359" t="str">
        <f t="shared" si="2"/>
        <v/>
      </c>
      <c r="B26" s="30"/>
      <c r="C26" s="73"/>
      <c r="D26" s="73"/>
      <c r="E26" s="73"/>
      <c r="F26" s="46" t="str">
        <f t="shared" si="0"/>
        <v/>
      </c>
      <c r="G26" s="79"/>
      <c r="H26" s="75"/>
      <c r="I26" s="295"/>
      <c r="J26" s="361"/>
      <c r="K26" s="362"/>
      <c r="L26" s="82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134"/>
    </row>
    <row r="27" spans="1:27" x14ac:dyDescent="0.3">
      <c r="A27" s="359" t="str">
        <f t="shared" si="2"/>
        <v/>
      </c>
      <c r="B27" s="30"/>
      <c r="C27" s="73"/>
      <c r="D27" s="73"/>
      <c r="E27" s="73"/>
      <c r="F27" s="46" t="str">
        <f t="shared" si="0"/>
        <v/>
      </c>
      <c r="G27" s="79"/>
      <c r="H27" s="75"/>
      <c r="I27" s="295"/>
      <c r="J27" s="361"/>
      <c r="K27" s="362"/>
      <c r="L27" s="82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134"/>
    </row>
    <row r="28" spans="1:27" x14ac:dyDescent="0.3">
      <c r="A28" s="359" t="str">
        <f t="shared" si="2"/>
        <v/>
      </c>
      <c r="B28" s="30"/>
      <c r="C28" s="73"/>
      <c r="D28" s="73"/>
      <c r="E28" s="73"/>
      <c r="F28" s="46" t="str">
        <f t="shared" si="0"/>
        <v/>
      </c>
      <c r="G28" s="79"/>
      <c r="H28" s="75"/>
      <c r="I28" s="295"/>
      <c r="J28" s="361"/>
      <c r="K28" s="362"/>
      <c r="L28" s="82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134"/>
    </row>
    <row r="29" spans="1:27" x14ac:dyDescent="0.3">
      <c r="A29" s="359" t="str">
        <f t="shared" si="2"/>
        <v/>
      </c>
      <c r="B29" s="30"/>
      <c r="C29" s="73"/>
      <c r="D29" s="73"/>
      <c r="E29" s="73"/>
      <c r="F29" s="46" t="str">
        <f t="shared" si="0"/>
        <v/>
      </c>
      <c r="G29" s="79"/>
      <c r="H29" s="75"/>
      <c r="I29" s="295"/>
      <c r="J29" s="361"/>
      <c r="K29" s="362"/>
      <c r="L29" s="82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134"/>
    </row>
    <row r="30" spans="1:27" x14ac:dyDescent="0.3">
      <c r="A30" s="359" t="str">
        <f t="shared" si="2"/>
        <v/>
      </c>
      <c r="B30" s="30"/>
      <c r="C30" s="73"/>
      <c r="D30" s="73"/>
      <c r="E30" s="73"/>
      <c r="F30" s="46" t="str">
        <f t="shared" si="0"/>
        <v/>
      </c>
      <c r="G30" s="79"/>
      <c r="H30" s="75"/>
      <c r="I30" s="295"/>
      <c r="J30" s="361"/>
      <c r="K30" s="362"/>
      <c r="L30" s="82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134"/>
    </row>
    <row r="31" spans="1:27" x14ac:dyDescent="0.3">
      <c r="A31" s="359" t="str">
        <f t="shared" si="2"/>
        <v/>
      </c>
      <c r="B31" s="30"/>
      <c r="C31" s="73"/>
      <c r="D31" s="73"/>
      <c r="E31" s="73"/>
      <c r="F31" s="46" t="str">
        <f t="shared" si="0"/>
        <v/>
      </c>
      <c r="G31" s="79"/>
      <c r="H31" s="75"/>
      <c r="I31" s="295"/>
      <c r="J31" s="361"/>
      <c r="K31" s="362"/>
      <c r="L31" s="82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134"/>
    </row>
    <row r="32" spans="1:27" x14ac:dyDescent="0.3">
      <c r="A32" s="359" t="str">
        <f t="shared" si="2"/>
        <v/>
      </c>
      <c r="B32" s="30"/>
      <c r="C32" s="73"/>
      <c r="D32" s="73"/>
      <c r="E32" s="73"/>
      <c r="F32" s="46" t="str">
        <f t="shared" si="0"/>
        <v/>
      </c>
      <c r="G32" s="79"/>
      <c r="H32" s="75"/>
      <c r="I32" s="295"/>
      <c r="J32" s="361"/>
      <c r="K32" s="362"/>
      <c r="L32" s="82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134"/>
    </row>
    <row r="33" spans="1:27" x14ac:dyDescent="0.3">
      <c r="A33" s="359" t="str">
        <f t="shared" si="2"/>
        <v/>
      </c>
      <c r="B33" s="30"/>
      <c r="C33" s="73"/>
      <c r="D33" s="73"/>
      <c r="E33" s="73"/>
      <c r="F33" s="46" t="str">
        <f t="shared" si="0"/>
        <v/>
      </c>
      <c r="G33" s="79"/>
      <c r="H33" s="75"/>
      <c r="I33" s="295"/>
      <c r="J33" s="361"/>
      <c r="K33" s="362"/>
      <c r="L33" s="82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134"/>
    </row>
    <row r="34" spans="1:27" x14ac:dyDescent="0.3">
      <c r="A34" s="359" t="str">
        <f t="shared" si="2"/>
        <v/>
      </c>
      <c r="B34" s="30"/>
      <c r="C34" s="73"/>
      <c r="D34" s="73"/>
      <c r="E34" s="73"/>
      <c r="F34" s="46" t="str">
        <f t="shared" si="0"/>
        <v/>
      </c>
      <c r="G34" s="79"/>
      <c r="H34" s="75"/>
      <c r="I34" s="295"/>
      <c r="J34" s="361"/>
      <c r="K34" s="362"/>
      <c r="L34" s="82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134"/>
    </row>
    <row r="35" spans="1:27" x14ac:dyDescent="0.3">
      <c r="A35" s="359" t="str">
        <f t="shared" si="2"/>
        <v/>
      </c>
      <c r="B35" s="30"/>
      <c r="C35" s="73"/>
      <c r="D35" s="73"/>
      <c r="E35" s="73"/>
      <c r="F35" s="46" t="str">
        <f t="shared" si="0"/>
        <v/>
      </c>
      <c r="G35" s="79"/>
      <c r="H35" s="75"/>
      <c r="I35" s="295"/>
      <c r="J35" s="361"/>
      <c r="K35" s="362"/>
      <c r="L35" s="82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134"/>
    </row>
    <row r="36" spans="1:27" x14ac:dyDescent="0.3">
      <c r="A36" s="359" t="str">
        <f t="shared" si="2"/>
        <v/>
      </c>
      <c r="B36" s="30"/>
      <c r="C36" s="73"/>
      <c r="D36" s="73"/>
      <c r="E36" s="73"/>
      <c r="F36" s="46" t="str">
        <f t="shared" si="0"/>
        <v/>
      </c>
      <c r="G36" s="79"/>
      <c r="H36" s="75"/>
      <c r="I36" s="295"/>
      <c r="J36" s="361"/>
      <c r="K36" s="362"/>
      <c r="L36" s="82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134"/>
    </row>
    <row r="37" spans="1:27" x14ac:dyDescent="0.3">
      <c r="A37" s="359" t="str">
        <f t="shared" si="2"/>
        <v/>
      </c>
      <c r="B37" s="30"/>
      <c r="C37" s="73"/>
      <c r="D37" s="73"/>
      <c r="E37" s="73"/>
      <c r="F37" s="46" t="str">
        <f t="shared" si="0"/>
        <v/>
      </c>
      <c r="G37" s="79"/>
      <c r="H37" s="75"/>
      <c r="I37" s="295"/>
      <c r="J37" s="361"/>
      <c r="K37" s="362"/>
      <c r="L37" s="82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134"/>
    </row>
    <row r="38" spans="1:27" x14ac:dyDescent="0.3">
      <c r="A38" s="359" t="str">
        <f t="shared" si="2"/>
        <v/>
      </c>
      <c r="B38" s="30"/>
      <c r="C38" s="73"/>
      <c r="D38" s="73"/>
      <c r="E38" s="73"/>
      <c r="F38" s="46" t="str">
        <f t="shared" si="0"/>
        <v/>
      </c>
      <c r="G38" s="79"/>
      <c r="H38" s="79"/>
      <c r="I38" s="295"/>
      <c r="J38" s="361"/>
      <c r="K38" s="362"/>
      <c r="L38" s="82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134"/>
    </row>
    <row r="39" spans="1:27" x14ac:dyDescent="0.3">
      <c r="A39" s="365" t="s">
        <v>116</v>
      </c>
      <c r="B39" s="156" t="s">
        <v>13</v>
      </c>
      <c r="C39" s="341">
        <f>SUM(C40:C64)</f>
        <v>0</v>
      </c>
      <c r="D39" s="341">
        <f>SUM(D40:D64)</f>
        <v>0</v>
      </c>
      <c r="E39" s="341">
        <f>SUM(E40:E64)</f>
        <v>0</v>
      </c>
      <c r="F39" s="46">
        <f>SUM(C39:E39)</f>
        <v>0</v>
      </c>
      <c r="G39" s="157" t="s">
        <v>56</v>
      </c>
      <c r="H39" s="157" t="s">
        <v>57</v>
      </c>
      <c r="I39" s="301" t="s">
        <v>58</v>
      </c>
      <c r="J39" s="366" t="s">
        <v>59</v>
      </c>
      <c r="K39" s="367" t="s">
        <v>128</v>
      </c>
      <c r="L39" s="368" t="s">
        <v>60</v>
      </c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134"/>
    </row>
    <row r="40" spans="1:27" x14ac:dyDescent="0.3">
      <c r="A40" s="359" t="str">
        <f t="shared" ref="A40:A49" si="3">IF($B40="","",ROW())</f>
        <v/>
      </c>
      <c r="B40" s="30"/>
      <c r="C40" s="73"/>
      <c r="D40" s="73"/>
      <c r="E40" s="73"/>
      <c r="F40" s="46" t="str">
        <f>IF(COUNTA(B40:E40,G40:L40)=0,"",SUM(C40:E40))</f>
        <v/>
      </c>
      <c r="G40" s="79"/>
      <c r="H40" s="79"/>
      <c r="I40" s="295"/>
      <c r="J40" s="361"/>
      <c r="K40" s="362"/>
      <c r="L40" s="82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134"/>
    </row>
    <row r="41" spans="1:27" x14ac:dyDescent="0.3">
      <c r="A41" s="359" t="str">
        <f t="shared" si="3"/>
        <v/>
      </c>
      <c r="B41" s="30"/>
      <c r="C41" s="73"/>
      <c r="D41" s="73"/>
      <c r="E41" s="73"/>
      <c r="F41" s="46" t="str">
        <f>IF(COUNTA(B41:E41,G41:L41)=0,"",SUM(C41:E41))</f>
        <v/>
      </c>
      <c r="G41" s="79"/>
      <c r="H41" s="79"/>
      <c r="I41" s="295"/>
      <c r="J41" s="361"/>
      <c r="K41" s="362"/>
      <c r="L41" s="82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134"/>
    </row>
    <row r="42" spans="1:27" x14ac:dyDescent="0.3">
      <c r="A42" s="359" t="str">
        <f t="shared" si="3"/>
        <v/>
      </c>
      <c r="B42" s="30"/>
      <c r="C42" s="73"/>
      <c r="D42" s="73"/>
      <c r="E42" s="73"/>
      <c r="F42" s="46" t="str">
        <f>IF(COUNTA(B42:E42,G42:L42)=0,"",SUM(C42:E42))</f>
        <v/>
      </c>
      <c r="G42" s="79"/>
      <c r="H42" s="79"/>
      <c r="I42" s="295"/>
      <c r="J42" s="361"/>
      <c r="K42" s="362"/>
      <c r="L42" s="82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134"/>
    </row>
    <row r="43" spans="1:27" x14ac:dyDescent="0.3">
      <c r="A43" s="359" t="str">
        <f t="shared" si="3"/>
        <v/>
      </c>
      <c r="B43" s="30"/>
      <c r="C43" s="73"/>
      <c r="D43" s="73"/>
      <c r="E43" s="73"/>
      <c r="F43" s="46" t="str">
        <f>IF(COUNTA(B43:E43,G43:L43)=0,"",SUM(C43:E43))</f>
        <v/>
      </c>
      <c r="G43" s="78"/>
      <c r="H43" s="78"/>
      <c r="I43" s="294"/>
      <c r="J43" s="361"/>
      <c r="K43" s="362"/>
      <c r="L43" s="82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134"/>
    </row>
    <row r="44" spans="1:27" x14ac:dyDescent="0.3">
      <c r="A44" s="154"/>
      <c r="B44" s="30"/>
      <c r="C44" s="73"/>
      <c r="D44" s="73"/>
      <c r="E44" s="73"/>
      <c r="F44" s="46"/>
      <c r="G44" s="78"/>
      <c r="H44" s="78"/>
      <c r="I44" s="294"/>
      <c r="J44" s="321"/>
      <c r="K44" s="77"/>
      <c r="L44" s="76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</row>
    <row r="45" spans="1:27" x14ac:dyDescent="0.3">
      <c r="A45" s="154" t="str">
        <f t="shared" si="3"/>
        <v/>
      </c>
      <c r="B45" s="30"/>
      <c r="C45" s="73"/>
      <c r="D45" s="73"/>
      <c r="E45" s="73"/>
      <c r="F45" s="46" t="str">
        <f t="shared" ref="F45:F64" si="4">IF(COUNTA(B45:E45,G45:L45)=0,"",SUM(C45:E45))</f>
        <v/>
      </c>
      <c r="G45" s="78"/>
      <c r="H45" s="78"/>
      <c r="I45" s="294"/>
      <c r="J45" s="321"/>
      <c r="K45" s="77"/>
      <c r="L45" s="76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</row>
    <row r="46" spans="1:27" x14ac:dyDescent="0.3">
      <c r="A46" s="154" t="str">
        <f t="shared" si="3"/>
        <v/>
      </c>
      <c r="B46" s="30"/>
      <c r="C46" s="73"/>
      <c r="D46" s="73"/>
      <c r="E46" s="73"/>
      <c r="F46" s="46" t="str">
        <f t="shared" si="4"/>
        <v/>
      </c>
      <c r="G46" s="79"/>
      <c r="H46" s="79"/>
      <c r="I46" s="295"/>
      <c r="J46" s="321"/>
      <c r="K46" s="77"/>
      <c r="L46" s="76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</row>
    <row r="47" spans="1:27" x14ac:dyDescent="0.3">
      <c r="A47" s="154" t="str">
        <f t="shared" si="3"/>
        <v/>
      </c>
      <c r="B47" s="30"/>
      <c r="C47" s="73"/>
      <c r="D47" s="73"/>
      <c r="E47" s="73"/>
      <c r="F47" s="46" t="str">
        <f t="shared" si="4"/>
        <v/>
      </c>
      <c r="G47" s="79"/>
      <c r="H47" s="79"/>
      <c r="I47" s="295"/>
      <c r="J47" s="321"/>
      <c r="K47" s="77"/>
      <c r="L47" s="76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</row>
    <row r="48" spans="1:27" x14ac:dyDescent="0.3">
      <c r="A48" s="154" t="str">
        <f t="shared" si="3"/>
        <v/>
      </c>
      <c r="B48" s="30"/>
      <c r="C48" s="73"/>
      <c r="D48" s="73"/>
      <c r="E48" s="73"/>
      <c r="F48" s="46" t="str">
        <f t="shared" si="4"/>
        <v/>
      </c>
      <c r="G48" s="79"/>
      <c r="H48" s="79"/>
      <c r="I48" s="295"/>
      <c r="J48" s="321"/>
      <c r="K48" s="77"/>
      <c r="L48" s="76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</row>
    <row r="49" spans="1:27" x14ac:dyDescent="0.3">
      <c r="A49" s="154" t="str">
        <f t="shared" si="3"/>
        <v/>
      </c>
      <c r="B49" s="30"/>
      <c r="C49" s="73"/>
      <c r="D49" s="73"/>
      <c r="E49" s="73"/>
      <c r="F49" s="46" t="str">
        <f t="shared" si="4"/>
        <v/>
      </c>
      <c r="G49" s="79"/>
      <c r="H49" s="79"/>
      <c r="I49" s="295"/>
      <c r="J49" s="321"/>
      <c r="K49" s="77"/>
      <c r="L49" s="76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</row>
    <row r="50" spans="1:27" x14ac:dyDescent="0.3">
      <c r="A50" s="154" t="str">
        <f t="shared" ref="A50:A64" si="5">IF($B50="","",ROW())</f>
        <v/>
      </c>
      <c r="B50" s="30"/>
      <c r="C50" s="73"/>
      <c r="D50" s="73"/>
      <c r="E50" s="73"/>
      <c r="F50" s="46" t="str">
        <f t="shared" si="4"/>
        <v/>
      </c>
      <c r="G50" s="79"/>
      <c r="H50" s="79"/>
      <c r="I50" s="295"/>
      <c r="J50" s="321"/>
      <c r="K50" s="77"/>
      <c r="L50" s="76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</row>
    <row r="51" spans="1:27" x14ac:dyDescent="0.3">
      <c r="A51" s="154" t="str">
        <f t="shared" si="5"/>
        <v/>
      </c>
      <c r="B51" s="30"/>
      <c r="C51" s="73"/>
      <c r="D51" s="73"/>
      <c r="E51" s="73"/>
      <c r="F51" s="46" t="str">
        <f t="shared" si="4"/>
        <v/>
      </c>
      <c r="G51" s="79"/>
      <c r="H51" s="79"/>
      <c r="I51" s="295"/>
      <c r="J51" s="321"/>
      <c r="K51" s="77"/>
      <c r="L51" s="76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</row>
    <row r="52" spans="1:27" x14ac:dyDescent="0.3">
      <c r="A52" s="154" t="str">
        <f t="shared" si="5"/>
        <v/>
      </c>
      <c r="B52" s="30"/>
      <c r="C52" s="73"/>
      <c r="D52" s="73"/>
      <c r="E52" s="73"/>
      <c r="F52" s="46" t="str">
        <f t="shared" si="4"/>
        <v/>
      </c>
      <c r="G52" s="79"/>
      <c r="H52" s="79"/>
      <c r="I52" s="295"/>
      <c r="J52" s="321"/>
      <c r="K52" s="77"/>
      <c r="L52" s="76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</row>
    <row r="53" spans="1:27" x14ac:dyDescent="0.3">
      <c r="A53" s="154" t="str">
        <f t="shared" si="5"/>
        <v/>
      </c>
      <c r="B53" s="30"/>
      <c r="C53" s="73"/>
      <c r="D53" s="73"/>
      <c r="E53" s="73"/>
      <c r="F53" s="46" t="str">
        <f t="shared" si="4"/>
        <v/>
      </c>
      <c r="G53" s="79"/>
      <c r="H53" s="79"/>
      <c r="I53" s="295"/>
      <c r="J53" s="321"/>
      <c r="K53" s="77"/>
      <c r="L53" s="76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</row>
    <row r="54" spans="1:27" x14ac:dyDescent="0.3">
      <c r="A54" s="154" t="str">
        <f t="shared" si="5"/>
        <v/>
      </c>
      <c r="B54" s="30"/>
      <c r="C54" s="73"/>
      <c r="D54" s="73"/>
      <c r="E54" s="73"/>
      <c r="F54" s="46" t="str">
        <f t="shared" si="4"/>
        <v/>
      </c>
      <c r="G54" s="79"/>
      <c r="H54" s="79"/>
      <c r="I54" s="295"/>
      <c r="J54" s="321"/>
      <c r="K54" s="77"/>
      <c r="L54" s="76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</row>
    <row r="55" spans="1:27" x14ac:dyDescent="0.3">
      <c r="A55" s="154" t="str">
        <f t="shared" si="5"/>
        <v/>
      </c>
      <c r="B55" s="30"/>
      <c r="C55" s="73"/>
      <c r="D55" s="73"/>
      <c r="E55" s="73"/>
      <c r="F55" s="46" t="str">
        <f t="shared" si="4"/>
        <v/>
      </c>
      <c r="G55" s="79"/>
      <c r="H55" s="79"/>
      <c r="I55" s="295"/>
      <c r="J55" s="321"/>
      <c r="K55" s="77"/>
      <c r="L55" s="76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</row>
    <row r="56" spans="1:27" x14ac:dyDescent="0.3">
      <c r="A56" s="154" t="str">
        <f t="shared" si="5"/>
        <v/>
      </c>
      <c r="B56" s="30"/>
      <c r="C56" s="73"/>
      <c r="D56" s="73"/>
      <c r="E56" s="73"/>
      <c r="F56" s="46" t="str">
        <f t="shared" si="4"/>
        <v/>
      </c>
      <c r="G56" s="79"/>
      <c r="H56" s="79"/>
      <c r="I56" s="295"/>
      <c r="J56" s="321"/>
      <c r="K56" s="77"/>
      <c r="L56" s="76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</row>
    <row r="57" spans="1:27" x14ac:dyDescent="0.3">
      <c r="A57" s="154" t="str">
        <f t="shared" si="5"/>
        <v/>
      </c>
      <c r="B57" s="30"/>
      <c r="C57" s="73"/>
      <c r="D57" s="73"/>
      <c r="E57" s="73"/>
      <c r="F57" s="46" t="str">
        <f t="shared" si="4"/>
        <v/>
      </c>
      <c r="G57" s="79"/>
      <c r="H57" s="79"/>
      <c r="I57" s="295"/>
      <c r="J57" s="321"/>
      <c r="K57" s="77"/>
      <c r="L57" s="76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</row>
    <row r="58" spans="1:27" x14ac:dyDescent="0.3">
      <c r="A58" s="154" t="str">
        <f t="shared" si="5"/>
        <v/>
      </c>
      <c r="B58" s="30"/>
      <c r="C58" s="73"/>
      <c r="D58" s="73"/>
      <c r="E58" s="73"/>
      <c r="F58" s="46" t="str">
        <f t="shared" si="4"/>
        <v/>
      </c>
      <c r="G58" s="79"/>
      <c r="H58" s="79"/>
      <c r="I58" s="295"/>
      <c r="J58" s="321"/>
      <c r="K58" s="77"/>
      <c r="L58" s="76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</row>
    <row r="59" spans="1:27" x14ac:dyDescent="0.3">
      <c r="A59" s="154" t="str">
        <f t="shared" si="5"/>
        <v/>
      </c>
      <c r="B59" s="30"/>
      <c r="C59" s="73"/>
      <c r="D59" s="73"/>
      <c r="E59" s="73"/>
      <c r="F59" s="46" t="str">
        <f t="shared" si="4"/>
        <v/>
      </c>
      <c r="G59" s="79"/>
      <c r="H59" s="79"/>
      <c r="I59" s="295"/>
      <c r="J59" s="321"/>
      <c r="K59" s="77"/>
      <c r="L59" s="76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</row>
    <row r="60" spans="1:27" x14ac:dyDescent="0.3">
      <c r="A60" s="154" t="str">
        <f t="shared" si="5"/>
        <v/>
      </c>
      <c r="B60" s="30"/>
      <c r="C60" s="73"/>
      <c r="D60" s="73"/>
      <c r="E60" s="73"/>
      <c r="F60" s="46" t="str">
        <f t="shared" si="4"/>
        <v/>
      </c>
      <c r="G60" s="79"/>
      <c r="H60" s="79"/>
      <c r="I60" s="295"/>
      <c r="J60" s="321"/>
      <c r="K60" s="77"/>
      <c r="L60" s="76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</row>
    <row r="61" spans="1:27" x14ac:dyDescent="0.3">
      <c r="A61" s="154" t="str">
        <f t="shared" si="5"/>
        <v/>
      </c>
      <c r="B61" s="30"/>
      <c r="C61" s="73"/>
      <c r="D61" s="73"/>
      <c r="E61" s="73"/>
      <c r="F61" s="46" t="str">
        <f t="shared" si="4"/>
        <v/>
      </c>
      <c r="G61" s="79"/>
      <c r="H61" s="79"/>
      <c r="I61" s="295"/>
      <c r="J61" s="321"/>
      <c r="K61" s="77"/>
      <c r="L61" s="76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</row>
    <row r="62" spans="1:27" x14ac:dyDescent="0.3">
      <c r="A62" s="154" t="str">
        <f t="shared" si="5"/>
        <v/>
      </c>
      <c r="B62" s="30"/>
      <c r="C62" s="73"/>
      <c r="D62" s="73"/>
      <c r="E62" s="73"/>
      <c r="F62" s="46" t="str">
        <f t="shared" si="4"/>
        <v/>
      </c>
      <c r="G62" s="79"/>
      <c r="H62" s="79"/>
      <c r="I62" s="295"/>
      <c r="J62" s="321"/>
      <c r="K62" s="77"/>
      <c r="L62" s="76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</row>
    <row r="63" spans="1:27" x14ac:dyDescent="0.3">
      <c r="A63" s="154" t="str">
        <f t="shared" si="5"/>
        <v/>
      </c>
      <c r="B63" s="30"/>
      <c r="C63" s="73"/>
      <c r="D63" s="73"/>
      <c r="E63" s="73"/>
      <c r="F63" s="46" t="str">
        <f t="shared" si="4"/>
        <v/>
      </c>
      <c r="G63" s="79"/>
      <c r="H63" s="79"/>
      <c r="I63" s="295"/>
      <c r="J63" s="321"/>
      <c r="K63" s="77"/>
      <c r="L63" s="76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</row>
    <row r="64" spans="1:27" x14ac:dyDescent="0.3">
      <c r="A64" s="154" t="str">
        <f t="shared" si="5"/>
        <v/>
      </c>
      <c r="B64" s="30"/>
      <c r="C64" s="73"/>
      <c r="D64" s="73"/>
      <c r="E64" s="73"/>
      <c r="F64" s="46" t="str">
        <f t="shared" si="4"/>
        <v/>
      </c>
      <c r="G64" s="79"/>
      <c r="H64" s="79"/>
      <c r="I64" s="295"/>
      <c r="J64" s="321"/>
      <c r="K64" s="77"/>
      <c r="L64" s="76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</row>
    <row r="65" spans="1:27" ht="27.6" x14ac:dyDescent="0.3">
      <c r="A65" s="155" t="s">
        <v>116</v>
      </c>
      <c r="B65" s="52" t="s">
        <v>14</v>
      </c>
      <c r="C65" s="342">
        <f>SUM(C66:C83)</f>
        <v>0</v>
      </c>
      <c r="D65" s="342">
        <f>SUM(D66:D83)</f>
        <v>0</v>
      </c>
      <c r="E65" s="342">
        <f>SUM(E66:E83)</f>
        <v>0</v>
      </c>
      <c r="F65" s="46">
        <f>SUM(C65:E65)</f>
        <v>0</v>
      </c>
      <c r="G65" s="157" t="s">
        <v>199</v>
      </c>
      <c r="H65" s="157" t="s">
        <v>61</v>
      </c>
      <c r="I65" s="301" t="s">
        <v>62</v>
      </c>
      <c r="J65" s="322" t="s">
        <v>198</v>
      </c>
      <c r="K65" s="158" t="s">
        <v>128</v>
      </c>
      <c r="L65" s="159" t="s">
        <v>63</v>
      </c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</row>
    <row r="66" spans="1:27" s="5" customFormat="1" x14ac:dyDescent="0.3">
      <c r="A66" s="154" t="str">
        <f>IF($B66="","",ROW())</f>
        <v/>
      </c>
      <c r="B66" s="30"/>
      <c r="C66" s="73"/>
      <c r="D66" s="73"/>
      <c r="E66" s="73"/>
      <c r="F66" s="46" t="str">
        <f t="shared" ref="F66:F83" si="6">IF(COUNTA(B66:E66,G66:L66)=0,"",SUM(C66:E66))</f>
        <v/>
      </c>
      <c r="G66" s="79"/>
      <c r="H66" s="79"/>
      <c r="I66" s="295"/>
      <c r="J66" s="321"/>
      <c r="K66" s="77"/>
      <c r="L66" s="76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</row>
    <row r="67" spans="1:27" s="5" customFormat="1" x14ac:dyDescent="0.3">
      <c r="A67" s="154"/>
      <c r="B67" s="30"/>
      <c r="C67" s="73"/>
      <c r="D67" s="73"/>
      <c r="E67" s="73"/>
      <c r="F67" s="46" t="str">
        <f t="shared" si="6"/>
        <v/>
      </c>
      <c r="G67" s="79"/>
      <c r="H67" s="79"/>
      <c r="I67" s="295"/>
      <c r="J67" s="321"/>
      <c r="K67" s="77"/>
      <c r="L67" s="76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</row>
    <row r="68" spans="1:27" x14ac:dyDescent="0.3">
      <c r="A68" s="154" t="str">
        <f>IF($B68="","",ROW())</f>
        <v/>
      </c>
      <c r="B68" s="30"/>
      <c r="C68" s="73"/>
      <c r="D68" s="73"/>
      <c r="E68" s="73"/>
      <c r="F68" s="46" t="str">
        <f t="shared" si="6"/>
        <v/>
      </c>
      <c r="G68" s="79"/>
      <c r="H68" s="79"/>
      <c r="I68" s="295"/>
      <c r="J68" s="321"/>
      <c r="K68" s="77"/>
      <c r="L68" s="76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</row>
    <row r="69" spans="1:27" x14ac:dyDescent="0.3">
      <c r="A69" s="154" t="str">
        <f t="shared" ref="A69:A83" si="7">IF($B69="","",ROW())</f>
        <v/>
      </c>
      <c r="B69" s="30"/>
      <c r="C69" s="73"/>
      <c r="D69" s="73"/>
      <c r="E69" s="73"/>
      <c r="F69" s="46" t="str">
        <f t="shared" si="6"/>
        <v/>
      </c>
      <c r="G69" s="79"/>
      <c r="H69" s="79"/>
      <c r="I69" s="295"/>
      <c r="J69" s="321"/>
      <c r="K69" s="77"/>
      <c r="L69" s="76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</row>
    <row r="70" spans="1:27" x14ac:dyDescent="0.3">
      <c r="A70" s="154" t="str">
        <f t="shared" si="7"/>
        <v/>
      </c>
      <c r="B70" s="30"/>
      <c r="C70" s="73"/>
      <c r="D70" s="73"/>
      <c r="E70" s="73"/>
      <c r="F70" s="46" t="str">
        <f t="shared" si="6"/>
        <v/>
      </c>
      <c r="G70" s="79"/>
      <c r="H70" s="79"/>
      <c r="I70" s="295"/>
      <c r="J70" s="321"/>
      <c r="K70" s="77"/>
      <c r="L70" s="76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</row>
    <row r="71" spans="1:27" x14ac:dyDescent="0.3">
      <c r="A71" s="154" t="str">
        <f t="shared" si="7"/>
        <v/>
      </c>
      <c r="B71" s="30"/>
      <c r="C71" s="73"/>
      <c r="D71" s="73"/>
      <c r="E71" s="73"/>
      <c r="F71" s="46" t="str">
        <f t="shared" si="6"/>
        <v/>
      </c>
      <c r="G71" s="79"/>
      <c r="H71" s="79"/>
      <c r="I71" s="295"/>
      <c r="J71" s="321"/>
      <c r="K71" s="77"/>
      <c r="L71" s="76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</row>
    <row r="72" spans="1:27" x14ac:dyDescent="0.3">
      <c r="A72" s="154" t="str">
        <f t="shared" si="7"/>
        <v/>
      </c>
      <c r="B72" s="30"/>
      <c r="C72" s="73"/>
      <c r="D72" s="73"/>
      <c r="E72" s="73"/>
      <c r="F72" s="46" t="str">
        <f t="shared" si="6"/>
        <v/>
      </c>
      <c r="G72" s="79"/>
      <c r="H72" s="79"/>
      <c r="I72" s="295"/>
      <c r="J72" s="321"/>
      <c r="K72" s="77"/>
      <c r="L72" s="76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</row>
    <row r="73" spans="1:27" x14ac:dyDescent="0.3">
      <c r="A73" s="154" t="str">
        <f t="shared" si="7"/>
        <v/>
      </c>
      <c r="B73" s="30"/>
      <c r="C73" s="73"/>
      <c r="D73" s="73"/>
      <c r="E73" s="73"/>
      <c r="F73" s="46" t="str">
        <f t="shared" si="6"/>
        <v/>
      </c>
      <c r="G73" s="79"/>
      <c r="H73" s="79"/>
      <c r="I73" s="295"/>
      <c r="J73" s="321"/>
      <c r="K73" s="77"/>
      <c r="L73" s="76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</row>
    <row r="74" spans="1:27" x14ac:dyDescent="0.3">
      <c r="A74" s="154" t="str">
        <f t="shared" si="7"/>
        <v/>
      </c>
      <c r="B74" s="30"/>
      <c r="C74" s="73"/>
      <c r="D74" s="73"/>
      <c r="E74" s="73"/>
      <c r="F74" s="46" t="str">
        <f t="shared" si="6"/>
        <v/>
      </c>
      <c r="G74" s="79"/>
      <c r="H74" s="79"/>
      <c r="I74" s="295"/>
      <c r="J74" s="321"/>
      <c r="K74" s="77"/>
      <c r="L74" s="76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</row>
    <row r="75" spans="1:27" x14ac:dyDescent="0.3">
      <c r="A75" s="154" t="str">
        <f t="shared" si="7"/>
        <v/>
      </c>
      <c r="B75" s="30"/>
      <c r="C75" s="73"/>
      <c r="D75" s="73"/>
      <c r="E75" s="73"/>
      <c r="F75" s="46" t="str">
        <f t="shared" si="6"/>
        <v/>
      </c>
      <c r="G75" s="79"/>
      <c r="H75" s="79"/>
      <c r="I75" s="295"/>
      <c r="J75" s="321"/>
      <c r="K75" s="77"/>
      <c r="L75" s="76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</row>
    <row r="76" spans="1:27" x14ac:dyDescent="0.3">
      <c r="A76" s="154" t="str">
        <f t="shared" si="7"/>
        <v/>
      </c>
      <c r="B76" s="30"/>
      <c r="C76" s="73"/>
      <c r="D76" s="73"/>
      <c r="E76" s="73"/>
      <c r="F76" s="46" t="str">
        <f t="shared" si="6"/>
        <v/>
      </c>
      <c r="G76" s="79"/>
      <c r="H76" s="79"/>
      <c r="I76" s="295"/>
      <c r="J76" s="321"/>
      <c r="K76" s="77"/>
      <c r="L76" s="76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</row>
    <row r="77" spans="1:27" x14ac:dyDescent="0.3">
      <c r="A77" s="154" t="str">
        <f t="shared" si="7"/>
        <v/>
      </c>
      <c r="B77" s="30"/>
      <c r="C77" s="73"/>
      <c r="D77" s="73"/>
      <c r="E77" s="73"/>
      <c r="F77" s="46" t="str">
        <f t="shared" si="6"/>
        <v/>
      </c>
      <c r="G77" s="79"/>
      <c r="H77" s="79"/>
      <c r="I77" s="295"/>
      <c r="J77" s="321"/>
      <c r="K77" s="77"/>
      <c r="L77" s="76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</row>
    <row r="78" spans="1:27" x14ac:dyDescent="0.3">
      <c r="A78" s="154" t="str">
        <f t="shared" si="7"/>
        <v/>
      </c>
      <c r="B78" s="30"/>
      <c r="C78" s="73"/>
      <c r="D78" s="73"/>
      <c r="E78" s="73"/>
      <c r="F78" s="46" t="str">
        <f t="shared" si="6"/>
        <v/>
      </c>
      <c r="G78" s="79"/>
      <c r="H78" s="79"/>
      <c r="I78" s="295"/>
      <c r="J78" s="321"/>
      <c r="K78" s="77"/>
      <c r="L78" s="76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</row>
    <row r="79" spans="1:27" x14ac:dyDescent="0.3">
      <c r="A79" s="154" t="str">
        <f t="shared" si="7"/>
        <v/>
      </c>
      <c r="B79" s="30"/>
      <c r="C79" s="73"/>
      <c r="D79" s="73"/>
      <c r="E79" s="73"/>
      <c r="F79" s="46" t="str">
        <f t="shared" si="6"/>
        <v/>
      </c>
      <c r="G79" s="79"/>
      <c r="H79" s="79"/>
      <c r="I79" s="295"/>
      <c r="J79" s="321"/>
      <c r="K79" s="77"/>
      <c r="L79" s="76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</row>
    <row r="80" spans="1:27" x14ac:dyDescent="0.3">
      <c r="A80" s="154" t="str">
        <f t="shared" si="7"/>
        <v/>
      </c>
      <c r="B80" s="30"/>
      <c r="C80" s="73"/>
      <c r="D80" s="73"/>
      <c r="E80" s="73"/>
      <c r="F80" s="46" t="str">
        <f t="shared" si="6"/>
        <v/>
      </c>
      <c r="G80" s="79"/>
      <c r="H80" s="79"/>
      <c r="I80" s="295"/>
      <c r="J80" s="321"/>
      <c r="K80" s="77"/>
      <c r="L80" s="76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</row>
    <row r="81" spans="1:27" x14ac:dyDescent="0.3">
      <c r="A81" s="154" t="str">
        <f t="shared" si="7"/>
        <v/>
      </c>
      <c r="B81" s="30"/>
      <c r="C81" s="73"/>
      <c r="D81" s="73"/>
      <c r="E81" s="73"/>
      <c r="F81" s="46" t="str">
        <f t="shared" si="6"/>
        <v/>
      </c>
      <c r="G81" s="79"/>
      <c r="H81" s="79"/>
      <c r="I81" s="295"/>
      <c r="J81" s="321"/>
      <c r="K81" s="77"/>
      <c r="L81" s="76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</row>
    <row r="82" spans="1:27" x14ac:dyDescent="0.3">
      <c r="A82" s="154" t="str">
        <f t="shared" si="7"/>
        <v/>
      </c>
      <c r="B82" s="30"/>
      <c r="C82" s="73"/>
      <c r="D82" s="73"/>
      <c r="E82" s="73"/>
      <c r="F82" s="46" t="str">
        <f t="shared" si="6"/>
        <v/>
      </c>
      <c r="G82" s="79"/>
      <c r="H82" s="79"/>
      <c r="I82" s="295"/>
      <c r="J82" s="321"/>
      <c r="K82" s="77"/>
      <c r="L82" s="76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</row>
    <row r="83" spans="1:27" x14ac:dyDescent="0.3">
      <c r="A83" s="154" t="str">
        <f t="shared" si="7"/>
        <v/>
      </c>
      <c r="B83" s="30"/>
      <c r="C83" s="73"/>
      <c r="D83" s="73"/>
      <c r="E83" s="73"/>
      <c r="F83" s="46" t="str">
        <f t="shared" si="6"/>
        <v/>
      </c>
      <c r="G83" s="79"/>
      <c r="H83" s="79"/>
      <c r="I83" s="295"/>
      <c r="J83" s="321"/>
      <c r="K83" s="77"/>
      <c r="L83" s="76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</row>
    <row r="84" spans="1:27" ht="28.8" x14ac:dyDescent="0.3">
      <c r="A84" s="155" t="s">
        <v>116</v>
      </c>
      <c r="B84" s="52" t="s">
        <v>120</v>
      </c>
      <c r="C84" s="342">
        <f>SUM(C85:C106)</f>
        <v>0</v>
      </c>
      <c r="D84" s="342">
        <f>SUM(D85:D106)</f>
        <v>0</v>
      </c>
      <c r="E84" s="342">
        <f>SUM(E85:E106)</f>
        <v>0</v>
      </c>
      <c r="F84" s="46">
        <f>SUM(C84:E84)</f>
        <v>0</v>
      </c>
      <c r="G84" s="157" t="s">
        <v>200</v>
      </c>
      <c r="H84" s="157" t="s">
        <v>64</v>
      </c>
      <c r="I84" s="301" t="s">
        <v>65</v>
      </c>
      <c r="J84" s="322" t="s">
        <v>66</v>
      </c>
      <c r="K84" s="158" t="s">
        <v>128</v>
      </c>
      <c r="L84" s="159" t="s">
        <v>67</v>
      </c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</row>
    <row r="85" spans="1:27" x14ac:dyDescent="0.3">
      <c r="A85" s="154" t="str">
        <f t="shared" ref="A85:A91" si="8">IF($B85="","",ROW())</f>
        <v/>
      </c>
      <c r="B85" s="30"/>
      <c r="C85" s="73"/>
      <c r="D85" s="73"/>
      <c r="E85" s="73"/>
      <c r="F85" s="46" t="str">
        <f>IF(COUNTA(B85:E85,G85:L85)=0,"",SUM(C85:E85))</f>
        <v/>
      </c>
      <c r="G85" s="78"/>
      <c r="H85" s="78"/>
      <c r="I85" s="294"/>
      <c r="J85" s="321"/>
      <c r="K85" s="77"/>
      <c r="L85" s="76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</row>
    <row r="86" spans="1:27" s="5" customFormat="1" x14ac:dyDescent="0.3">
      <c r="A86" s="154" t="str">
        <f t="shared" si="8"/>
        <v/>
      </c>
      <c r="B86" s="30"/>
      <c r="C86" s="73"/>
      <c r="D86" s="73"/>
      <c r="E86" s="73"/>
      <c r="F86" s="46" t="str">
        <f>IF(COUNTA(B86:E86,G86:L86)=0,"",SUM(C86:E86))</f>
        <v/>
      </c>
      <c r="G86" s="80"/>
      <c r="H86" s="80"/>
      <c r="I86" s="302"/>
      <c r="J86" s="323"/>
      <c r="K86" s="81"/>
      <c r="L86" s="76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</row>
    <row r="87" spans="1:27" s="5" customFormat="1" x14ac:dyDescent="0.3">
      <c r="A87" s="154"/>
      <c r="B87" s="30"/>
      <c r="C87" s="73"/>
      <c r="D87" s="73"/>
      <c r="E87" s="73"/>
      <c r="F87" s="46"/>
      <c r="G87" s="80"/>
      <c r="H87" s="80"/>
      <c r="I87" s="302"/>
      <c r="J87" s="323"/>
      <c r="K87" s="81"/>
      <c r="L87" s="76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</row>
    <row r="88" spans="1:27" x14ac:dyDescent="0.3">
      <c r="A88" s="154" t="str">
        <f t="shared" si="8"/>
        <v/>
      </c>
      <c r="B88" s="30"/>
      <c r="C88" s="73"/>
      <c r="D88" s="73"/>
      <c r="E88" s="73"/>
      <c r="F88" s="46" t="str">
        <f t="shared" ref="F88:F106" si="9">IF(COUNTA(B88:E88,G88:L88)=0,"",SUM(C88:E88))</f>
        <v/>
      </c>
      <c r="G88" s="82"/>
      <c r="H88" s="82"/>
      <c r="I88" s="303"/>
      <c r="J88" s="324"/>
      <c r="K88" s="83"/>
      <c r="L88" s="76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</row>
    <row r="89" spans="1:27" s="5" customFormat="1" x14ac:dyDescent="0.3">
      <c r="A89" s="154" t="str">
        <f t="shared" si="8"/>
        <v/>
      </c>
      <c r="B89" s="30"/>
      <c r="C89" s="73"/>
      <c r="D89" s="73"/>
      <c r="E89" s="73"/>
      <c r="F89" s="46" t="str">
        <f t="shared" si="9"/>
        <v/>
      </c>
      <c r="G89" s="79"/>
      <c r="H89" s="79"/>
      <c r="I89" s="295"/>
      <c r="J89" s="324"/>
      <c r="K89" s="83"/>
      <c r="L89" s="76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</row>
    <row r="90" spans="1:27" x14ac:dyDescent="0.3">
      <c r="A90" s="154" t="str">
        <f t="shared" si="8"/>
        <v/>
      </c>
      <c r="B90" s="30"/>
      <c r="C90" s="73"/>
      <c r="D90" s="73"/>
      <c r="E90" s="73"/>
      <c r="F90" s="46" t="str">
        <f t="shared" si="9"/>
        <v/>
      </c>
      <c r="G90" s="79"/>
      <c r="H90" s="79"/>
      <c r="I90" s="295"/>
      <c r="J90" s="324"/>
      <c r="K90" s="83"/>
      <c r="L90" s="76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</row>
    <row r="91" spans="1:27" x14ac:dyDescent="0.3">
      <c r="A91" s="154" t="str">
        <f t="shared" si="8"/>
        <v/>
      </c>
      <c r="B91" s="30"/>
      <c r="C91" s="73"/>
      <c r="D91" s="73"/>
      <c r="E91" s="73"/>
      <c r="F91" s="46" t="str">
        <f t="shared" si="9"/>
        <v/>
      </c>
      <c r="G91" s="79"/>
      <c r="H91" s="79"/>
      <c r="I91" s="295"/>
      <c r="J91" s="324"/>
      <c r="K91" s="83"/>
      <c r="L91" s="76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</row>
    <row r="92" spans="1:27" x14ac:dyDescent="0.3">
      <c r="A92" s="154" t="str">
        <f t="shared" ref="A92:A106" si="10">IF($B92="","",ROW())</f>
        <v/>
      </c>
      <c r="B92" s="30"/>
      <c r="C92" s="73"/>
      <c r="D92" s="73"/>
      <c r="E92" s="73"/>
      <c r="F92" s="46" t="str">
        <f t="shared" si="9"/>
        <v/>
      </c>
      <c r="G92" s="79"/>
      <c r="H92" s="79"/>
      <c r="I92" s="295"/>
      <c r="J92" s="324"/>
      <c r="K92" s="83"/>
      <c r="L92" s="76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</row>
    <row r="93" spans="1:27" x14ac:dyDescent="0.3">
      <c r="A93" s="154" t="str">
        <f t="shared" si="10"/>
        <v/>
      </c>
      <c r="B93" s="30"/>
      <c r="C93" s="73"/>
      <c r="D93" s="73"/>
      <c r="E93" s="73"/>
      <c r="F93" s="46" t="str">
        <f t="shared" si="9"/>
        <v/>
      </c>
      <c r="G93" s="79"/>
      <c r="H93" s="79"/>
      <c r="I93" s="295"/>
      <c r="J93" s="324"/>
      <c r="K93" s="83"/>
      <c r="L93" s="76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</row>
    <row r="94" spans="1:27" x14ac:dyDescent="0.3">
      <c r="A94" s="154" t="str">
        <f t="shared" si="10"/>
        <v/>
      </c>
      <c r="B94" s="30"/>
      <c r="C94" s="73"/>
      <c r="D94" s="73"/>
      <c r="E94" s="73"/>
      <c r="F94" s="46" t="str">
        <f t="shared" si="9"/>
        <v/>
      </c>
      <c r="G94" s="79"/>
      <c r="H94" s="79"/>
      <c r="I94" s="295"/>
      <c r="J94" s="324"/>
      <c r="K94" s="83"/>
      <c r="L94" s="76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</row>
    <row r="95" spans="1:27" x14ac:dyDescent="0.3">
      <c r="A95" s="154" t="str">
        <f t="shared" si="10"/>
        <v/>
      </c>
      <c r="B95" s="30"/>
      <c r="C95" s="73"/>
      <c r="D95" s="73"/>
      <c r="E95" s="73"/>
      <c r="F95" s="46" t="str">
        <f t="shared" si="9"/>
        <v/>
      </c>
      <c r="G95" s="79"/>
      <c r="H95" s="79"/>
      <c r="I95" s="295"/>
      <c r="J95" s="324"/>
      <c r="K95" s="83"/>
      <c r="L95" s="76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</row>
    <row r="96" spans="1:27" x14ac:dyDescent="0.3">
      <c r="A96" s="154" t="str">
        <f t="shared" si="10"/>
        <v/>
      </c>
      <c r="B96" s="30"/>
      <c r="C96" s="73"/>
      <c r="D96" s="73"/>
      <c r="E96" s="73"/>
      <c r="F96" s="46" t="str">
        <f t="shared" si="9"/>
        <v/>
      </c>
      <c r="G96" s="79"/>
      <c r="H96" s="79"/>
      <c r="I96" s="295"/>
      <c r="J96" s="324"/>
      <c r="K96" s="83"/>
      <c r="L96" s="76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</row>
    <row r="97" spans="1:27" x14ac:dyDescent="0.3">
      <c r="A97" s="154" t="str">
        <f t="shared" si="10"/>
        <v/>
      </c>
      <c r="B97" s="30"/>
      <c r="C97" s="73"/>
      <c r="D97" s="73"/>
      <c r="E97" s="73"/>
      <c r="F97" s="46" t="str">
        <f t="shared" si="9"/>
        <v/>
      </c>
      <c r="G97" s="79"/>
      <c r="H97" s="79"/>
      <c r="I97" s="295"/>
      <c r="J97" s="324"/>
      <c r="K97" s="83"/>
      <c r="L97" s="76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</row>
    <row r="98" spans="1:27" x14ac:dyDescent="0.3">
      <c r="A98" s="154" t="str">
        <f t="shared" si="10"/>
        <v/>
      </c>
      <c r="B98" s="30"/>
      <c r="C98" s="73"/>
      <c r="D98" s="73"/>
      <c r="E98" s="73"/>
      <c r="F98" s="46" t="str">
        <f t="shared" si="9"/>
        <v/>
      </c>
      <c r="G98" s="79"/>
      <c r="H98" s="79"/>
      <c r="I98" s="295"/>
      <c r="J98" s="324"/>
      <c r="K98" s="83"/>
      <c r="L98" s="76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</row>
    <row r="99" spans="1:27" x14ac:dyDescent="0.3">
      <c r="A99" s="154" t="str">
        <f t="shared" si="10"/>
        <v/>
      </c>
      <c r="B99" s="30"/>
      <c r="C99" s="73"/>
      <c r="D99" s="73"/>
      <c r="E99" s="73"/>
      <c r="F99" s="46" t="str">
        <f t="shared" si="9"/>
        <v/>
      </c>
      <c r="G99" s="79"/>
      <c r="H99" s="79"/>
      <c r="I99" s="295"/>
      <c r="J99" s="324"/>
      <c r="K99" s="83"/>
      <c r="L99" s="76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</row>
    <row r="100" spans="1:27" x14ac:dyDescent="0.3">
      <c r="A100" s="154" t="str">
        <f t="shared" si="10"/>
        <v/>
      </c>
      <c r="B100" s="30"/>
      <c r="C100" s="73"/>
      <c r="D100" s="73"/>
      <c r="E100" s="73"/>
      <c r="F100" s="46" t="str">
        <f t="shared" si="9"/>
        <v/>
      </c>
      <c r="G100" s="79"/>
      <c r="H100" s="79"/>
      <c r="I100" s="295"/>
      <c r="J100" s="324"/>
      <c r="K100" s="83"/>
      <c r="L100" s="76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</row>
    <row r="101" spans="1:27" x14ac:dyDescent="0.3">
      <c r="A101" s="154" t="str">
        <f t="shared" si="10"/>
        <v/>
      </c>
      <c r="B101" s="30"/>
      <c r="C101" s="73"/>
      <c r="D101" s="73"/>
      <c r="E101" s="73"/>
      <c r="F101" s="46" t="str">
        <f t="shared" si="9"/>
        <v/>
      </c>
      <c r="G101" s="79"/>
      <c r="H101" s="79"/>
      <c r="I101" s="295"/>
      <c r="J101" s="324"/>
      <c r="K101" s="83"/>
      <c r="L101" s="76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</row>
    <row r="102" spans="1:27" x14ac:dyDescent="0.3">
      <c r="A102" s="154" t="str">
        <f t="shared" si="10"/>
        <v/>
      </c>
      <c r="B102" s="30"/>
      <c r="C102" s="73"/>
      <c r="D102" s="73"/>
      <c r="E102" s="73"/>
      <c r="F102" s="46" t="str">
        <f t="shared" si="9"/>
        <v/>
      </c>
      <c r="G102" s="79"/>
      <c r="H102" s="79"/>
      <c r="I102" s="295"/>
      <c r="J102" s="324"/>
      <c r="K102" s="83"/>
      <c r="L102" s="76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</row>
    <row r="103" spans="1:27" x14ac:dyDescent="0.3">
      <c r="A103" s="154" t="str">
        <f t="shared" si="10"/>
        <v/>
      </c>
      <c r="B103" s="30"/>
      <c r="C103" s="73"/>
      <c r="D103" s="73"/>
      <c r="E103" s="73"/>
      <c r="F103" s="46" t="str">
        <f t="shared" si="9"/>
        <v/>
      </c>
      <c r="G103" s="79"/>
      <c r="H103" s="79"/>
      <c r="I103" s="295"/>
      <c r="J103" s="324"/>
      <c r="K103" s="83"/>
      <c r="L103" s="76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</row>
    <row r="104" spans="1:27" x14ac:dyDescent="0.3">
      <c r="A104" s="154" t="str">
        <f t="shared" si="10"/>
        <v/>
      </c>
      <c r="B104" s="30"/>
      <c r="C104" s="73"/>
      <c r="D104" s="73"/>
      <c r="E104" s="73"/>
      <c r="F104" s="46" t="str">
        <f t="shared" si="9"/>
        <v/>
      </c>
      <c r="G104" s="79"/>
      <c r="H104" s="79"/>
      <c r="I104" s="295"/>
      <c r="J104" s="324"/>
      <c r="K104" s="83"/>
      <c r="L104" s="76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</row>
    <row r="105" spans="1:27" x14ac:dyDescent="0.3">
      <c r="A105" s="154" t="str">
        <f t="shared" si="10"/>
        <v/>
      </c>
      <c r="B105" s="30"/>
      <c r="C105" s="73"/>
      <c r="D105" s="73"/>
      <c r="E105" s="73"/>
      <c r="F105" s="46" t="str">
        <f t="shared" si="9"/>
        <v/>
      </c>
      <c r="G105" s="79"/>
      <c r="H105" s="79"/>
      <c r="I105" s="295"/>
      <c r="J105" s="324"/>
      <c r="K105" s="83"/>
      <c r="L105" s="76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</row>
    <row r="106" spans="1:27" x14ac:dyDescent="0.3">
      <c r="A106" s="154" t="str">
        <f t="shared" si="10"/>
        <v/>
      </c>
      <c r="B106" s="30"/>
      <c r="C106" s="73"/>
      <c r="D106" s="73"/>
      <c r="E106" s="73"/>
      <c r="F106" s="46" t="str">
        <f t="shared" si="9"/>
        <v/>
      </c>
      <c r="G106" s="79"/>
      <c r="H106" s="79"/>
      <c r="I106" s="295"/>
      <c r="J106" s="324"/>
      <c r="K106" s="83"/>
      <c r="L106" s="76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</row>
    <row r="107" spans="1:27" x14ac:dyDescent="0.3">
      <c r="A107" s="155" t="s">
        <v>116</v>
      </c>
      <c r="B107" s="52" t="s">
        <v>16</v>
      </c>
      <c r="C107" s="342">
        <f>SUM(C108:C125)</f>
        <v>0</v>
      </c>
      <c r="D107" s="342">
        <f>SUM(D108:D125)</f>
        <v>0</v>
      </c>
      <c r="E107" s="342">
        <f>SUM(E108:E125)</f>
        <v>0</v>
      </c>
      <c r="F107" s="46">
        <f>SUM(C107:E107)</f>
        <v>0</v>
      </c>
      <c r="G107" s="157" t="s">
        <v>68</v>
      </c>
      <c r="H107" s="157" t="s">
        <v>57</v>
      </c>
      <c r="I107" s="301" t="s">
        <v>69</v>
      </c>
      <c r="J107" s="322" t="s">
        <v>70</v>
      </c>
      <c r="K107" s="158" t="s">
        <v>128</v>
      </c>
      <c r="L107" s="159" t="s">
        <v>60</v>
      </c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</row>
    <row r="108" spans="1:27" x14ac:dyDescent="0.3">
      <c r="A108" s="154" t="str">
        <f>IF($B108="","",ROW())</f>
        <v/>
      </c>
      <c r="B108" s="79"/>
      <c r="C108" s="73"/>
      <c r="D108" s="73"/>
      <c r="E108" s="73"/>
      <c r="F108" s="46" t="str">
        <f t="shared" ref="F108:F125" si="11">IF(COUNTA(B108:E108,G108:L108)=0,"",SUM(C108:E108))</f>
        <v/>
      </c>
      <c r="G108" s="84"/>
      <c r="H108" s="84"/>
      <c r="I108" s="304"/>
      <c r="J108" s="323"/>
      <c r="K108" s="81"/>
      <c r="L108" s="76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</row>
    <row r="109" spans="1:27" x14ac:dyDescent="0.3">
      <c r="A109" s="161" t="str">
        <f>IF($B109="","",ROW())</f>
        <v/>
      </c>
      <c r="B109" s="30"/>
      <c r="C109" s="73"/>
      <c r="D109" s="73"/>
      <c r="E109" s="73"/>
      <c r="F109" s="46" t="str">
        <f t="shared" si="11"/>
        <v/>
      </c>
      <c r="G109" s="79"/>
      <c r="H109" s="79"/>
      <c r="I109" s="295"/>
      <c r="J109" s="321"/>
      <c r="K109" s="77"/>
      <c r="L109" s="76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</row>
    <row r="110" spans="1:27" x14ac:dyDescent="0.3">
      <c r="A110" s="154" t="str">
        <f>IF($B110="","",ROW())</f>
        <v/>
      </c>
      <c r="B110" s="30"/>
      <c r="C110" s="73"/>
      <c r="D110" s="73"/>
      <c r="E110" s="73"/>
      <c r="F110" s="46" t="str">
        <f t="shared" si="11"/>
        <v/>
      </c>
      <c r="G110" s="79"/>
      <c r="H110" s="79"/>
      <c r="I110" s="295"/>
      <c r="J110" s="321"/>
      <c r="K110" s="77"/>
      <c r="L110" s="76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</row>
    <row r="111" spans="1:27" x14ac:dyDescent="0.3">
      <c r="A111" s="154" t="str">
        <f t="shared" ref="A111:A125" si="12">IF($B111="","",ROW())</f>
        <v/>
      </c>
      <c r="B111" s="30"/>
      <c r="C111" s="73"/>
      <c r="D111" s="73"/>
      <c r="E111" s="73"/>
      <c r="F111" s="46" t="str">
        <f t="shared" si="11"/>
        <v/>
      </c>
      <c r="G111" s="79"/>
      <c r="H111" s="79"/>
      <c r="I111" s="295"/>
      <c r="J111" s="321"/>
      <c r="K111" s="77"/>
      <c r="L111" s="76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</row>
    <row r="112" spans="1:27" x14ac:dyDescent="0.3">
      <c r="A112" s="154" t="str">
        <f t="shared" si="12"/>
        <v/>
      </c>
      <c r="B112" s="30"/>
      <c r="C112" s="73"/>
      <c r="D112" s="73"/>
      <c r="E112" s="73"/>
      <c r="F112" s="46" t="str">
        <f t="shared" si="11"/>
        <v/>
      </c>
      <c r="G112" s="79"/>
      <c r="H112" s="79"/>
      <c r="I112" s="295"/>
      <c r="J112" s="321"/>
      <c r="K112" s="77"/>
      <c r="L112" s="76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</row>
    <row r="113" spans="1:27" x14ac:dyDescent="0.3">
      <c r="A113" s="154" t="str">
        <f t="shared" si="12"/>
        <v/>
      </c>
      <c r="B113" s="30"/>
      <c r="C113" s="73"/>
      <c r="D113" s="73"/>
      <c r="E113" s="73"/>
      <c r="F113" s="46" t="str">
        <f t="shared" si="11"/>
        <v/>
      </c>
      <c r="G113" s="79"/>
      <c r="H113" s="79"/>
      <c r="I113" s="295"/>
      <c r="J113" s="321"/>
      <c r="K113" s="77"/>
      <c r="L113" s="76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</row>
    <row r="114" spans="1:27" x14ac:dyDescent="0.3">
      <c r="A114" s="154" t="str">
        <f t="shared" si="12"/>
        <v/>
      </c>
      <c r="B114" s="30"/>
      <c r="C114" s="73"/>
      <c r="D114" s="73"/>
      <c r="E114" s="73"/>
      <c r="F114" s="46" t="str">
        <f t="shared" si="11"/>
        <v/>
      </c>
      <c r="G114" s="79"/>
      <c r="H114" s="79"/>
      <c r="I114" s="295"/>
      <c r="J114" s="321"/>
      <c r="K114" s="77"/>
      <c r="L114" s="76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</row>
    <row r="115" spans="1:27" x14ac:dyDescent="0.3">
      <c r="A115" s="154" t="str">
        <f t="shared" si="12"/>
        <v/>
      </c>
      <c r="B115" s="30"/>
      <c r="C115" s="73"/>
      <c r="D115" s="73"/>
      <c r="E115" s="73"/>
      <c r="F115" s="46" t="str">
        <f t="shared" si="11"/>
        <v/>
      </c>
      <c r="G115" s="79"/>
      <c r="H115" s="79"/>
      <c r="I115" s="295"/>
      <c r="J115" s="321"/>
      <c r="K115" s="77"/>
      <c r="L115" s="76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</row>
    <row r="116" spans="1:27" x14ac:dyDescent="0.3">
      <c r="A116" s="154" t="str">
        <f t="shared" si="12"/>
        <v/>
      </c>
      <c r="B116" s="30"/>
      <c r="C116" s="73"/>
      <c r="D116" s="73"/>
      <c r="E116" s="73"/>
      <c r="F116" s="46" t="str">
        <f t="shared" si="11"/>
        <v/>
      </c>
      <c r="G116" s="79"/>
      <c r="H116" s="79"/>
      <c r="I116" s="295"/>
      <c r="J116" s="321"/>
      <c r="K116" s="77"/>
      <c r="L116" s="76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</row>
    <row r="117" spans="1:27" x14ac:dyDescent="0.3">
      <c r="A117" s="154" t="str">
        <f t="shared" si="12"/>
        <v/>
      </c>
      <c r="B117" s="30"/>
      <c r="C117" s="73"/>
      <c r="D117" s="73"/>
      <c r="E117" s="73"/>
      <c r="F117" s="46" t="str">
        <f t="shared" si="11"/>
        <v/>
      </c>
      <c r="G117" s="79"/>
      <c r="H117" s="79"/>
      <c r="I117" s="295"/>
      <c r="J117" s="321"/>
      <c r="K117" s="77"/>
      <c r="L117" s="76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</row>
    <row r="118" spans="1:27" x14ac:dyDescent="0.3">
      <c r="A118" s="154" t="str">
        <f t="shared" si="12"/>
        <v/>
      </c>
      <c r="B118" s="30"/>
      <c r="C118" s="73"/>
      <c r="D118" s="73"/>
      <c r="E118" s="73"/>
      <c r="F118" s="46" t="str">
        <f t="shared" si="11"/>
        <v/>
      </c>
      <c r="G118" s="79"/>
      <c r="H118" s="79"/>
      <c r="I118" s="295"/>
      <c r="J118" s="321"/>
      <c r="K118" s="77"/>
      <c r="L118" s="76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</row>
    <row r="119" spans="1:27" x14ac:dyDescent="0.3">
      <c r="A119" s="154" t="str">
        <f t="shared" si="12"/>
        <v/>
      </c>
      <c r="B119" s="30"/>
      <c r="C119" s="73"/>
      <c r="D119" s="73"/>
      <c r="E119" s="73"/>
      <c r="F119" s="46" t="str">
        <f t="shared" si="11"/>
        <v/>
      </c>
      <c r="G119" s="79"/>
      <c r="H119" s="79"/>
      <c r="I119" s="295"/>
      <c r="J119" s="321"/>
      <c r="K119" s="77"/>
      <c r="L119" s="76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</row>
    <row r="120" spans="1:27" x14ac:dyDescent="0.3">
      <c r="A120" s="154" t="str">
        <f t="shared" si="12"/>
        <v/>
      </c>
      <c r="B120" s="30"/>
      <c r="C120" s="73"/>
      <c r="D120" s="73"/>
      <c r="E120" s="73"/>
      <c r="F120" s="46" t="str">
        <f t="shared" si="11"/>
        <v/>
      </c>
      <c r="G120" s="79"/>
      <c r="H120" s="79"/>
      <c r="I120" s="295"/>
      <c r="J120" s="321"/>
      <c r="K120" s="77"/>
      <c r="L120" s="76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</row>
    <row r="121" spans="1:27" x14ac:dyDescent="0.3">
      <c r="A121" s="154" t="str">
        <f t="shared" si="12"/>
        <v/>
      </c>
      <c r="B121" s="30"/>
      <c r="C121" s="73"/>
      <c r="D121" s="73"/>
      <c r="E121" s="73"/>
      <c r="F121" s="46" t="str">
        <f t="shared" si="11"/>
        <v/>
      </c>
      <c r="G121" s="79"/>
      <c r="H121" s="79"/>
      <c r="I121" s="295"/>
      <c r="J121" s="321"/>
      <c r="K121" s="77"/>
      <c r="L121" s="76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</row>
    <row r="122" spans="1:27" x14ac:dyDescent="0.3">
      <c r="A122" s="154" t="str">
        <f t="shared" si="12"/>
        <v/>
      </c>
      <c r="B122" s="30"/>
      <c r="C122" s="73"/>
      <c r="D122" s="73"/>
      <c r="E122" s="73"/>
      <c r="F122" s="46" t="str">
        <f t="shared" si="11"/>
        <v/>
      </c>
      <c r="G122" s="79"/>
      <c r="H122" s="79"/>
      <c r="I122" s="295"/>
      <c r="J122" s="321"/>
      <c r="K122" s="77"/>
      <c r="L122" s="76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</row>
    <row r="123" spans="1:27" x14ac:dyDescent="0.3">
      <c r="A123" s="154" t="str">
        <f t="shared" si="12"/>
        <v/>
      </c>
      <c r="B123" s="30"/>
      <c r="C123" s="73"/>
      <c r="D123" s="73"/>
      <c r="E123" s="73"/>
      <c r="F123" s="46" t="str">
        <f t="shared" si="11"/>
        <v/>
      </c>
      <c r="G123" s="79"/>
      <c r="H123" s="79"/>
      <c r="I123" s="295"/>
      <c r="J123" s="321"/>
      <c r="K123" s="77"/>
      <c r="L123" s="76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</row>
    <row r="124" spans="1:27" x14ac:dyDescent="0.3">
      <c r="A124" s="154" t="str">
        <f t="shared" si="12"/>
        <v/>
      </c>
      <c r="B124" s="30"/>
      <c r="C124" s="73"/>
      <c r="D124" s="73"/>
      <c r="E124" s="73"/>
      <c r="F124" s="46" t="str">
        <f t="shared" si="11"/>
        <v/>
      </c>
      <c r="G124" s="79"/>
      <c r="H124" s="79"/>
      <c r="I124" s="295"/>
      <c r="J124" s="321"/>
      <c r="K124" s="77"/>
      <c r="L124" s="76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</row>
    <row r="125" spans="1:27" x14ac:dyDescent="0.3">
      <c r="A125" s="154" t="str">
        <f t="shared" si="12"/>
        <v/>
      </c>
      <c r="B125" s="30"/>
      <c r="C125" s="73"/>
      <c r="D125" s="73"/>
      <c r="E125" s="73"/>
      <c r="F125" s="46" t="str">
        <f t="shared" si="11"/>
        <v/>
      </c>
      <c r="G125" s="79"/>
      <c r="H125" s="79"/>
      <c r="I125" s="295"/>
      <c r="J125" s="321"/>
      <c r="K125" s="77"/>
      <c r="L125" s="76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</row>
    <row r="126" spans="1:27" x14ac:dyDescent="0.3">
      <c r="A126" s="155" t="s">
        <v>116</v>
      </c>
      <c r="B126" s="52" t="s">
        <v>17</v>
      </c>
      <c r="C126" s="342">
        <f>SUM(C127:C148)</f>
        <v>0</v>
      </c>
      <c r="D126" s="342">
        <f>SUM(D127:D148)</f>
        <v>0</v>
      </c>
      <c r="E126" s="342">
        <f>SUM(E127:E148)</f>
        <v>0</v>
      </c>
      <c r="F126" s="46">
        <f>SUM(C126:E126)</f>
        <v>0</v>
      </c>
      <c r="G126" s="157" t="s">
        <v>71</v>
      </c>
      <c r="H126" s="157" t="s">
        <v>72</v>
      </c>
      <c r="I126" s="301" t="s">
        <v>73</v>
      </c>
      <c r="J126" s="322" t="s">
        <v>74</v>
      </c>
      <c r="K126" s="158" t="s">
        <v>128</v>
      </c>
      <c r="L126" s="159" t="s">
        <v>60</v>
      </c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</row>
    <row r="127" spans="1:27" x14ac:dyDescent="0.3">
      <c r="A127" s="162" t="str">
        <f t="shared" ref="A127:A132" si="13">IF($B127="","",ROW())</f>
        <v/>
      </c>
      <c r="B127" s="30"/>
      <c r="C127" s="73"/>
      <c r="D127" s="73"/>
      <c r="E127" s="73"/>
      <c r="F127" s="46" t="str">
        <f t="shared" ref="F127:F147" si="14">IF(COUNTA(B127:E127,G127:L127)=0,"",SUM(C127:E127))</f>
        <v/>
      </c>
      <c r="G127" s="79"/>
      <c r="H127" s="79"/>
      <c r="I127" s="295"/>
      <c r="J127" s="324"/>
      <c r="K127" s="83"/>
      <c r="L127" s="76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</row>
    <row r="128" spans="1:27" x14ac:dyDescent="0.3">
      <c r="A128" s="162" t="str">
        <f t="shared" si="13"/>
        <v/>
      </c>
      <c r="B128" s="30"/>
      <c r="C128" s="73"/>
      <c r="D128" s="73"/>
      <c r="E128" s="73"/>
      <c r="F128" s="46" t="str">
        <f t="shared" si="14"/>
        <v/>
      </c>
      <c r="G128" s="79"/>
      <c r="H128" s="79"/>
      <c r="I128" s="295"/>
      <c r="J128" s="324"/>
      <c r="K128" s="83"/>
      <c r="L128" s="76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</row>
    <row r="129" spans="1:27" x14ac:dyDescent="0.3">
      <c r="A129" s="162" t="str">
        <f t="shared" si="13"/>
        <v/>
      </c>
      <c r="B129" s="30"/>
      <c r="C129" s="73"/>
      <c r="D129" s="73"/>
      <c r="E129" s="73"/>
      <c r="F129" s="46" t="str">
        <f t="shared" si="14"/>
        <v/>
      </c>
      <c r="G129" s="84"/>
      <c r="H129" s="79"/>
      <c r="I129" s="295"/>
      <c r="J129" s="324"/>
      <c r="K129" s="83"/>
      <c r="L129" s="76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</row>
    <row r="130" spans="1:27" x14ac:dyDescent="0.3">
      <c r="A130" s="162" t="str">
        <f t="shared" si="13"/>
        <v/>
      </c>
      <c r="B130" s="30"/>
      <c r="C130" s="73"/>
      <c r="D130" s="73"/>
      <c r="E130" s="73"/>
      <c r="F130" s="46" t="str">
        <f t="shared" si="14"/>
        <v/>
      </c>
      <c r="G130" s="79"/>
      <c r="H130" s="79"/>
      <c r="I130" s="295"/>
      <c r="J130" s="324"/>
      <c r="K130" s="83"/>
      <c r="L130" s="76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</row>
    <row r="131" spans="1:27" x14ac:dyDescent="0.3">
      <c r="A131" s="154" t="str">
        <f t="shared" si="13"/>
        <v/>
      </c>
      <c r="B131" s="30"/>
      <c r="C131" s="73"/>
      <c r="D131" s="73"/>
      <c r="E131" s="73"/>
      <c r="F131" s="46" t="str">
        <f t="shared" si="14"/>
        <v/>
      </c>
      <c r="G131" s="79"/>
      <c r="H131" s="79"/>
      <c r="I131" s="295"/>
      <c r="J131" s="321"/>
      <c r="K131" s="77"/>
      <c r="L131" s="76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</row>
    <row r="132" spans="1:27" x14ac:dyDescent="0.3">
      <c r="A132" s="154" t="str">
        <f t="shared" si="13"/>
        <v/>
      </c>
      <c r="B132" s="30"/>
      <c r="C132" s="73"/>
      <c r="D132" s="73"/>
      <c r="E132" s="73"/>
      <c r="F132" s="46" t="str">
        <f t="shared" si="14"/>
        <v/>
      </c>
      <c r="G132" s="79"/>
      <c r="H132" s="79"/>
      <c r="I132" s="295"/>
      <c r="J132" s="321"/>
      <c r="K132" s="77"/>
      <c r="L132" s="76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</row>
    <row r="133" spans="1:27" x14ac:dyDescent="0.3">
      <c r="A133" s="154" t="str">
        <f t="shared" ref="A133:A147" si="15">IF($B133="","",ROW())</f>
        <v/>
      </c>
      <c r="B133" s="30"/>
      <c r="C133" s="73"/>
      <c r="D133" s="73"/>
      <c r="E133" s="73"/>
      <c r="F133" s="46" t="str">
        <f t="shared" si="14"/>
        <v/>
      </c>
      <c r="G133" s="79"/>
      <c r="H133" s="79"/>
      <c r="I133" s="295"/>
      <c r="J133" s="321"/>
      <c r="K133" s="77"/>
      <c r="L133" s="76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</row>
    <row r="134" spans="1:27" x14ac:dyDescent="0.3">
      <c r="A134" s="154" t="str">
        <f t="shared" si="15"/>
        <v/>
      </c>
      <c r="B134" s="30"/>
      <c r="C134" s="73"/>
      <c r="D134" s="73"/>
      <c r="E134" s="73"/>
      <c r="F134" s="46" t="str">
        <f t="shared" si="14"/>
        <v/>
      </c>
      <c r="G134" s="79"/>
      <c r="H134" s="79"/>
      <c r="I134" s="295"/>
      <c r="J134" s="321"/>
      <c r="K134" s="77"/>
      <c r="L134" s="76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</row>
    <row r="135" spans="1:27" x14ac:dyDescent="0.3">
      <c r="A135" s="154" t="str">
        <f t="shared" si="15"/>
        <v/>
      </c>
      <c r="B135" s="30"/>
      <c r="C135" s="73"/>
      <c r="D135" s="73"/>
      <c r="E135" s="73"/>
      <c r="F135" s="46" t="str">
        <f t="shared" si="14"/>
        <v/>
      </c>
      <c r="G135" s="79"/>
      <c r="H135" s="79"/>
      <c r="I135" s="295"/>
      <c r="J135" s="321"/>
      <c r="K135" s="77"/>
      <c r="L135" s="76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</row>
    <row r="136" spans="1:27" x14ac:dyDescent="0.3">
      <c r="A136" s="154" t="str">
        <f t="shared" si="15"/>
        <v/>
      </c>
      <c r="B136" s="30"/>
      <c r="C136" s="73"/>
      <c r="D136" s="73"/>
      <c r="E136" s="73"/>
      <c r="F136" s="46" t="str">
        <f t="shared" si="14"/>
        <v/>
      </c>
      <c r="G136" s="79"/>
      <c r="H136" s="79"/>
      <c r="I136" s="295"/>
      <c r="J136" s="321"/>
      <c r="K136" s="77"/>
      <c r="L136" s="7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</row>
    <row r="137" spans="1:27" x14ac:dyDescent="0.3">
      <c r="A137" s="154" t="str">
        <f t="shared" si="15"/>
        <v/>
      </c>
      <c r="B137" s="30"/>
      <c r="C137" s="73"/>
      <c r="D137" s="73"/>
      <c r="E137" s="73"/>
      <c r="F137" s="46" t="str">
        <f t="shared" si="14"/>
        <v/>
      </c>
      <c r="G137" s="79"/>
      <c r="H137" s="79"/>
      <c r="I137" s="295"/>
      <c r="J137" s="321"/>
      <c r="K137" s="77"/>
      <c r="L137" s="76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</row>
    <row r="138" spans="1:27" x14ac:dyDescent="0.3">
      <c r="A138" s="154" t="str">
        <f t="shared" si="15"/>
        <v/>
      </c>
      <c r="B138" s="30"/>
      <c r="C138" s="73"/>
      <c r="D138" s="73"/>
      <c r="E138" s="73"/>
      <c r="F138" s="46" t="str">
        <f t="shared" si="14"/>
        <v/>
      </c>
      <c r="G138" s="79"/>
      <c r="H138" s="79"/>
      <c r="I138" s="295"/>
      <c r="J138" s="321"/>
      <c r="K138" s="77"/>
      <c r="L138" s="76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</row>
    <row r="139" spans="1:27" x14ac:dyDescent="0.3">
      <c r="A139" s="154" t="str">
        <f t="shared" si="15"/>
        <v/>
      </c>
      <c r="B139" s="30"/>
      <c r="C139" s="73"/>
      <c r="D139" s="73"/>
      <c r="E139" s="73"/>
      <c r="F139" s="46" t="str">
        <f t="shared" si="14"/>
        <v/>
      </c>
      <c r="G139" s="79"/>
      <c r="H139" s="79"/>
      <c r="I139" s="295"/>
      <c r="J139" s="321"/>
      <c r="K139" s="77"/>
      <c r="L139" s="76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</row>
    <row r="140" spans="1:27" x14ac:dyDescent="0.3">
      <c r="A140" s="154" t="str">
        <f t="shared" si="15"/>
        <v/>
      </c>
      <c r="B140" s="30"/>
      <c r="C140" s="73"/>
      <c r="D140" s="73"/>
      <c r="E140" s="73"/>
      <c r="F140" s="46" t="str">
        <f t="shared" si="14"/>
        <v/>
      </c>
      <c r="G140" s="79"/>
      <c r="H140" s="79"/>
      <c r="I140" s="295"/>
      <c r="J140" s="321"/>
      <c r="K140" s="77"/>
      <c r="L140" s="76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</row>
    <row r="141" spans="1:27" x14ac:dyDescent="0.3">
      <c r="A141" s="154" t="str">
        <f t="shared" si="15"/>
        <v/>
      </c>
      <c r="B141" s="30"/>
      <c r="C141" s="73"/>
      <c r="D141" s="73"/>
      <c r="E141" s="73"/>
      <c r="F141" s="46" t="str">
        <f t="shared" si="14"/>
        <v/>
      </c>
      <c r="G141" s="79"/>
      <c r="H141" s="79"/>
      <c r="I141" s="295"/>
      <c r="J141" s="321"/>
      <c r="K141" s="77"/>
      <c r="L141" s="76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</row>
    <row r="142" spans="1:27" x14ac:dyDescent="0.3">
      <c r="A142" s="154" t="str">
        <f t="shared" si="15"/>
        <v/>
      </c>
      <c r="B142" s="30"/>
      <c r="C142" s="73"/>
      <c r="D142" s="73"/>
      <c r="E142" s="73"/>
      <c r="F142" s="46" t="str">
        <f t="shared" si="14"/>
        <v/>
      </c>
      <c r="G142" s="79"/>
      <c r="H142" s="79"/>
      <c r="I142" s="295"/>
      <c r="J142" s="321"/>
      <c r="K142" s="77"/>
      <c r="L142" s="76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</row>
    <row r="143" spans="1:27" x14ac:dyDescent="0.3">
      <c r="A143" s="154" t="str">
        <f t="shared" si="15"/>
        <v/>
      </c>
      <c r="B143" s="30"/>
      <c r="C143" s="73"/>
      <c r="D143" s="73"/>
      <c r="E143" s="73"/>
      <c r="F143" s="46" t="str">
        <f t="shared" si="14"/>
        <v/>
      </c>
      <c r="G143" s="79"/>
      <c r="H143" s="79"/>
      <c r="I143" s="295"/>
      <c r="J143" s="321"/>
      <c r="K143" s="77"/>
      <c r="L143" s="76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</row>
    <row r="144" spans="1:27" x14ac:dyDescent="0.3">
      <c r="A144" s="154" t="str">
        <f t="shared" si="15"/>
        <v/>
      </c>
      <c r="B144" s="30"/>
      <c r="C144" s="73"/>
      <c r="D144" s="73"/>
      <c r="E144" s="73"/>
      <c r="F144" s="46" t="str">
        <f t="shared" si="14"/>
        <v/>
      </c>
      <c r="G144" s="79"/>
      <c r="H144" s="79"/>
      <c r="I144" s="295"/>
      <c r="J144" s="321"/>
      <c r="K144" s="77"/>
      <c r="L144" s="76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</row>
    <row r="145" spans="1:27" x14ac:dyDescent="0.3">
      <c r="A145" s="154" t="str">
        <f t="shared" si="15"/>
        <v/>
      </c>
      <c r="B145" s="30"/>
      <c r="C145" s="73"/>
      <c r="D145" s="73"/>
      <c r="E145" s="73"/>
      <c r="F145" s="46" t="str">
        <f t="shared" si="14"/>
        <v/>
      </c>
      <c r="G145" s="79"/>
      <c r="H145" s="79"/>
      <c r="I145" s="295"/>
      <c r="J145" s="321"/>
      <c r="K145" s="77"/>
      <c r="L145" s="76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</row>
    <row r="146" spans="1:27" x14ac:dyDescent="0.3">
      <c r="A146" s="154" t="str">
        <f t="shared" si="15"/>
        <v/>
      </c>
      <c r="B146" s="30"/>
      <c r="C146" s="73"/>
      <c r="D146" s="73"/>
      <c r="E146" s="73"/>
      <c r="F146" s="46" t="str">
        <f t="shared" si="14"/>
        <v/>
      </c>
      <c r="G146" s="79"/>
      <c r="H146" s="79"/>
      <c r="I146" s="295"/>
      <c r="J146" s="321"/>
      <c r="K146" s="77"/>
      <c r="L146" s="76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</row>
    <row r="147" spans="1:27" x14ac:dyDescent="0.3">
      <c r="A147" s="154" t="str">
        <f t="shared" si="15"/>
        <v/>
      </c>
      <c r="B147" s="30"/>
      <c r="C147" s="73"/>
      <c r="D147" s="73"/>
      <c r="E147" s="73"/>
      <c r="F147" s="46" t="str">
        <f t="shared" si="14"/>
        <v/>
      </c>
      <c r="G147" s="79"/>
      <c r="H147" s="79"/>
      <c r="I147" s="295"/>
      <c r="J147" s="321"/>
      <c r="K147" s="77"/>
      <c r="L147" s="76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</row>
    <row r="148" spans="1:27" x14ac:dyDescent="0.3">
      <c r="A148" s="163"/>
      <c r="B148" s="164"/>
      <c r="C148" s="343"/>
      <c r="D148" s="343"/>
      <c r="E148" s="343"/>
      <c r="F148" s="165"/>
      <c r="G148" s="166"/>
      <c r="H148" s="166"/>
      <c r="I148" s="305"/>
      <c r="J148" s="325"/>
      <c r="K148" s="167"/>
      <c r="L148" s="76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</row>
    <row r="149" spans="1:27" ht="28.8" x14ac:dyDescent="0.3">
      <c r="A149" s="168"/>
      <c r="B149" s="169" t="s">
        <v>171</v>
      </c>
      <c r="C149" s="344"/>
      <c r="D149" s="344">
        <f>0</f>
        <v>0</v>
      </c>
      <c r="E149" s="344">
        <f>0</f>
        <v>0</v>
      </c>
      <c r="F149" s="46">
        <f>SUM(C149:E149)</f>
        <v>0</v>
      </c>
      <c r="G149" s="166"/>
      <c r="H149" s="166"/>
      <c r="I149" s="306" t="str">
        <f>"See MTDC Calculator. Must be equal to or less than "&amp;TEXT('MTDC Calculator'!B62,"$#,##0.00")&amp;""</f>
        <v>See MTDC Calculator. Must be equal to or less than $0.00</v>
      </c>
      <c r="J149" s="322"/>
      <c r="K149" s="167"/>
      <c r="L149" s="76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</row>
    <row r="150" spans="1:27" x14ac:dyDescent="0.3">
      <c r="A150" s="171"/>
      <c r="B150" s="172" t="s">
        <v>27</v>
      </c>
      <c r="C150" s="345">
        <f>SUM(C6,C39,C65,C84,C107,C126,C149)</f>
        <v>0</v>
      </c>
      <c r="D150" s="345">
        <f>SUM(D6,D39,D65,D84,D107,D126,D149)</f>
        <v>0</v>
      </c>
      <c r="E150" s="345">
        <f>SUM(E6,E39,E65,E84,E107,E126,E149)</f>
        <v>0</v>
      </c>
      <c r="F150" s="173">
        <f>SUM(C150:E150)</f>
        <v>0</v>
      </c>
      <c r="G150" s="174"/>
      <c r="H150" s="175"/>
      <c r="I150" s="307"/>
      <c r="J150" s="326"/>
      <c r="K150" s="176"/>
      <c r="L150" s="176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</row>
    <row r="151" spans="1:27" x14ac:dyDescent="0.3">
      <c r="A151" s="177"/>
      <c r="B151" s="178"/>
      <c r="C151" s="178"/>
      <c r="D151" s="177"/>
      <c r="E151" s="178"/>
      <c r="F151" s="178"/>
      <c r="G151" s="179"/>
      <c r="H151" s="19"/>
      <c r="I151" s="308"/>
      <c r="J151" s="327"/>
      <c r="K151" s="180"/>
      <c r="L151" s="180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</row>
    <row r="152" spans="1:27" x14ac:dyDescent="0.3">
      <c r="A152" s="19"/>
      <c r="B152" s="178"/>
      <c r="C152" s="178"/>
      <c r="D152" s="179"/>
      <c r="E152" s="181"/>
      <c r="F152" s="182"/>
      <c r="G152" s="177"/>
      <c r="H152" s="178"/>
      <c r="I152" s="309"/>
      <c r="J152" s="328"/>
      <c r="K152" s="179"/>
      <c r="L152" s="179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</row>
    <row r="153" spans="1:27" ht="28.8" x14ac:dyDescent="0.3">
      <c r="A153" s="19"/>
      <c r="B153" s="152" t="s">
        <v>28</v>
      </c>
      <c r="C153" s="146"/>
      <c r="D153" s="146" t="s">
        <v>21</v>
      </c>
      <c r="E153" s="146" t="s">
        <v>22</v>
      </c>
      <c r="F153" s="183"/>
      <c r="G153" s="184"/>
      <c r="H153" s="19"/>
      <c r="I153" s="308"/>
      <c r="J153" s="327"/>
      <c r="K153" s="180"/>
      <c r="L153" s="180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</row>
    <row r="154" spans="1:27" x14ac:dyDescent="0.3">
      <c r="A154" s="19"/>
      <c r="B154" s="30"/>
      <c r="C154" s="185"/>
      <c r="D154" s="346"/>
      <c r="E154" s="346"/>
      <c r="F154" s="345">
        <f>SUM(D154:E154)</f>
        <v>0</v>
      </c>
      <c r="G154" s="19"/>
      <c r="H154" s="19"/>
      <c r="I154" s="308"/>
      <c r="J154" s="327"/>
      <c r="K154" s="180"/>
      <c r="L154" s="180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</row>
    <row r="155" spans="1:27" x14ac:dyDescent="0.3">
      <c r="A155" s="19"/>
      <c r="B155" s="30"/>
      <c r="C155" s="186"/>
      <c r="D155" s="346"/>
      <c r="E155" s="346"/>
      <c r="F155" s="345">
        <f t="shared" ref="F155:F168" si="16">SUM(D155:E155)</f>
        <v>0</v>
      </c>
      <c r="G155" s="19"/>
      <c r="H155" s="19"/>
      <c r="I155" s="308"/>
      <c r="J155" s="327"/>
      <c r="K155" s="180"/>
      <c r="L155" s="180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</row>
    <row r="156" spans="1:27" x14ac:dyDescent="0.3">
      <c r="A156" s="19"/>
      <c r="B156" s="30"/>
      <c r="C156" s="187"/>
      <c r="D156" s="346"/>
      <c r="E156" s="346"/>
      <c r="F156" s="345">
        <f t="shared" si="16"/>
        <v>0</v>
      </c>
      <c r="G156" s="19"/>
      <c r="H156" s="19"/>
      <c r="I156" s="308"/>
      <c r="J156" s="327"/>
      <c r="K156" s="180"/>
      <c r="L156" s="180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</row>
    <row r="157" spans="1:27" x14ac:dyDescent="0.3">
      <c r="A157" s="19"/>
      <c r="B157" s="30"/>
      <c r="C157" s="187"/>
      <c r="D157" s="346"/>
      <c r="E157" s="346"/>
      <c r="F157" s="345">
        <f t="shared" si="16"/>
        <v>0</v>
      </c>
      <c r="G157" s="19"/>
      <c r="H157" s="19"/>
      <c r="I157" s="308"/>
      <c r="J157" s="327"/>
      <c r="K157" s="180"/>
      <c r="L157" s="180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</row>
    <row r="158" spans="1:27" x14ac:dyDescent="0.3">
      <c r="A158" s="19"/>
      <c r="B158" s="30"/>
      <c r="C158" s="187"/>
      <c r="D158" s="346"/>
      <c r="E158" s="346"/>
      <c r="F158" s="345">
        <f t="shared" si="16"/>
        <v>0</v>
      </c>
      <c r="G158" s="19"/>
      <c r="H158" s="19"/>
      <c r="I158" s="308"/>
      <c r="J158" s="327"/>
      <c r="K158" s="180"/>
      <c r="L158" s="180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</row>
    <row r="159" spans="1:27" x14ac:dyDescent="0.3">
      <c r="A159" s="19"/>
      <c r="B159" s="30"/>
      <c r="C159" s="187"/>
      <c r="D159" s="346"/>
      <c r="E159" s="346"/>
      <c r="F159" s="345">
        <f t="shared" si="16"/>
        <v>0</v>
      </c>
      <c r="G159" s="19"/>
      <c r="H159" s="19"/>
      <c r="I159" s="308"/>
      <c r="J159" s="327"/>
      <c r="K159" s="180"/>
      <c r="L159" s="180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</row>
    <row r="160" spans="1:27" x14ac:dyDescent="0.3">
      <c r="A160" s="19"/>
      <c r="B160" s="30"/>
      <c r="C160" s="187"/>
      <c r="D160" s="346"/>
      <c r="E160" s="346"/>
      <c r="F160" s="345">
        <f t="shared" si="16"/>
        <v>0</v>
      </c>
      <c r="G160" s="19"/>
      <c r="H160" s="19"/>
      <c r="I160" s="308"/>
      <c r="J160" s="327"/>
      <c r="K160" s="180"/>
      <c r="L160" s="180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</row>
    <row r="161" spans="1:27" x14ac:dyDescent="0.3">
      <c r="A161" s="19"/>
      <c r="B161" s="30"/>
      <c r="C161" s="187"/>
      <c r="D161" s="346"/>
      <c r="E161" s="346"/>
      <c r="F161" s="345">
        <f t="shared" si="16"/>
        <v>0</v>
      </c>
      <c r="G161" s="19"/>
      <c r="H161" s="19"/>
      <c r="I161" s="308"/>
      <c r="J161" s="327"/>
      <c r="K161" s="180"/>
      <c r="L161" s="180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</row>
    <row r="162" spans="1:27" x14ac:dyDescent="0.3">
      <c r="A162" s="19"/>
      <c r="B162" s="30"/>
      <c r="C162" s="187"/>
      <c r="D162" s="346"/>
      <c r="E162" s="346"/>
      <c r="F162" s="345">
        <f t="shared" si="16"/>
        <v>0</v>
      </c>
      <c r="G162" s="19"/>
      <c r="H162" s="19"/>
      <c r="I162" s="308"/>
      <c r="J162" s="327"/>
      <c r="K162" s="180"/>
      <c r="L162" s="180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</row>
    <row r="163" spans="1:27" x14ac:dyDescent="0.3">
      <c r="A163" s="19"/>
      <c r="B163" s="30"/>
      <c r="C163" s="187"/>
      <c r="D163" s="346"/>
      <c r="E163" s="346"/>
      <c r="F163" s="345">
        <f t="shared" si="16"/>
        <v>0</v>
      </c>
      <c r="G163" s="19"/>
      <c r="H163" s="19"/>
      <c r="I163" s="308"/>
      <c r="J163" s="327"/>
      <c r="K163" s="180"/>
      <c r="L163" s="180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</row>
    <row r="164" spans="1:27" x14ac:dyDescent="0.3">
      <c r="A164" s="19"/>
      <c r="B164" s="30"/>
      <c r="C164" s="187"/>
      <c r="D164" s="346"/>
      <c r="E164" s="346"/>
      <c r="F164" s="345">
        <f t="shared" si="16"/>
        <v>0</v>
      </c>
      <c r="G164" s="19"/>
      <c r="H164" s="19"/>
      <c r="I164" s="308"/>
      <c r="J164" s="327"/>
      <c r="K164" s="180"/>
      <c r="L164" s="180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</row>
    <row r="165" spans="1:27" x14ac:dyDescent="0.3">
      <c r="A165" s="19"/>
      <c r="B165" s="30"/>
      <c r="C165" s="187"/>
      <c r="D165" s="346"/>
      <c r="E165" s="346"/>
      <c r="F165" s="345">
        <f t="shared" si="16"/>
        <v>0</v>
      </c>
      <c r="G165" s="19"/>
      <c r="H165" s="19"/>
      <c r="I165" s="308"/>
      <c r="J165" s="327"/>
      <c r="K165" s="180"/>
      <c r="L165" s="180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</row>
    <row r="166" spans="1:27" x14ac:dyDescent="0.3">
      <c r="A166" s="19"/>
      <c r="B166" s="30"/>
      <c r="C166" s="187"/>
      <c r="D166" s="346"/>
      <c r="E166" s="346"/>
      <c r="F166" s="345">
        <f t="shared" si="16"/>
        <v>0</v>
      </c>
      <c r="G166" s="19"/>
      <c r="H166" s="19"/>
      <c r="I166" s="308"/>
      <c r="J166" s="327"/>
      <c r="K166" s="180"/>
      <c r="L166" s="180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</row>
    <row r="167" spans="1:27" x14ac:dyDescent="0.3">
      <c r="A167" s="19"/>
      <c r="B167" s="30"/>
      <c r="C167" s="187"/>
      <c r="D167" s="346"/>
      <c r="E167" s="346"/>
      <c r="F167" s="345">
        <f t="shared" si="16"/>
        <v>0</v>
      </c>
      <c r="G167" s="19"/>
      <c r="H167" s="19"/>
      <c r="I167" s="308"/>
      <c r="J167" s="327"/>
      <c r="K167" s="180"/>
      <c r="L167" s="180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</row>
    <row r="168" spans="1:27" x14ac:dyDescent="0.3">
      <c r="A168" s="19"/>
      <c r="B168" s="30"/>
      <c r="C168" s="187"/>
      <c r="D168" s="346"/>
      <c r="E168" s="346"/>
      <c r="F168" s="345">
        <f t="shared" si="16"/>
        <v>0</v>
      </c>
      <c r="G168" s="19"/>
      <c r="H168" s="19"/>
      <c r="I168" s="308"/>
      <c r="J168" s="327"/>
      <c r="K168" s="180"/>
      <c r="L168" s="180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</row>
    <row r="169" spans="1:27" x14ac:dyDescent="0.3">
      <c r="A169" s="19"/>
      <c r="B169" s="188" t="s">
        <v>29</v>
      </c>
      <c r="C169" s="187"/>
      <c r="D169" s="189">
        <f>SUM(D154:D158)</f>
        <v>0</v>
      </c>
      <c r="E169" s="189">
        <f>SUM(E154:E158)</f>
        <v>0</v>
      </c>
      <c r="F169" s="57">
        <f>SUM(F154:F158)</f>
        <v>0</v>
      </c>
      <c r="G169" s="190"/>
      <c r="H169" s="190"/>
      <c r="I169" s="310"/>
      <c r="J169" s="327"/>
      <c r="K169" s="180"/>
      <c r="L169" s="180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</row>
    <row r="170" spans="1:27" ht="28.8" x14ac:dyDescent="0.3">
      <c r="A170" s="19"/>
      <c r="B170" s="188" t="s">
        <v>123</v>
      </c>
      <c r="C170" s="188"/>
      <c r="D170" s="188"/>
      <c r="E170" s="188"/>
      <c r="F170" s="57">
        <f>C150+D169+E169</f>
        <v>0</v>
      </c>
      <c r="G170" s="19"/>
      <c r="H170" s="19"/>
      <c r="I170" s="308"/>
      <c r="J170" s="327"/>
      <c r="K170" s="180"/>
      <c r="L170" s="180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</row>
    <row r="171" spans="1:27" s="19" customFormat="1" ht="14.4" x14ac:dyDescent="0.3">
      <c r="I171" s="308"/>
      <c r="J171" s="329"/>
    </row>
    <row r="172" spans="1:27" s="19" customFormat="1" ht="14.4" x14ac:dyDescent="0.3">
      <c r="I172" s="308"/>
      <c r="J172" s="329"/>
    </row>
    <row r="173" spans="1:27" x14ac:dyDescent="0.3">
      <c r="A173" s="19"/>
      <c r="B173" s="19"/>
      <c r="C173" s="19"/>
      <c r="D173" s="19"/>
      <c r="E173" s="19"/>
      <c r="F173" s="19"/>
      <c r="G173" s="19"/>
      <c r="H173" s="191"/>
      <c r="I173" s="311"/>
      <c r="J173" s="330"/>
      <c r="K173" s="192"/>
      <c r="L173" s="192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</row>
    <row r="174" spans="1:27" x14ac:dyDescent="0.3">
      <c r="B174" s="193" t="s">
        <v>75</v>
      </c>
      <c r="C174" s="194"/>
      <c r="D174" s="195"/>
      <c r="E174" s="195"/>
      <c r="F174" s="194"/>
      <c r="G174" s="196"/>
      <c r="H174" s="196"/>
      <c r="I174" s="312"/>
      <c r="J174" s="331"/>
      <c r="K174" s="197"/>
      <c r="L174" s="197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</row>
    <row r="175" spans="1:27" ht="43.2" x14ac:dyDescent="0.3">
      <c r="B175" s="198" t="s">
        <v>76</v>
      </c>
      <c r="C175" s="199"/>
      <c r="D175" s="140"/>
      <c r="E175" s="140"/>
      <c r="F175" s="199"/>
      <c r="G175" s="200"/>
      <c r="H175" s="200"/>
      <c r="I175" s="313"/>
      <c r="J175" s="332"/>
      <c r="K175" s="201"/>
      <c r="L175" s="201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</row>
    <row r="176" spans="1:27" ht="43.2" x14ac:dyDescent="0.3">
      <c r="B176" s="198" t="s">
        <v>77</v>
      </c>
      <c r="C176" s="199"/>
      <c r="D176" s="140"/>
      <c r="E176" s="140"/>
      <c r="F176" s="199"/>
      <c r="G176" s="200"/>
      <c r="H176" s="200"/>
      <c r="I176" s="313"/>
      <c r="J176" s="332"/>
      <c r="K176" s="201"/>
      <c r="L176" s="201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</row>
    <row r="177" spans="2:27" x14ac:dyDescent="0.3">
      <c r="B177" s="257"/>
      <c r="C177" s="258"/>
      <c r="D177" s="259"/>
      <c r="E177" s="259"/>
      <c r="F177" s="258"/>
      <c r="G177" s="19"/>
      <c r="H177" s="19"/>
      <c r="I177" s="308"/>
      <c r="J177" s="327"/>
      <c r="K177" s="180"/>
      <c r="L177" s="180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</row>
    <row r="178" spans="2:27" x14ac:dyDescent="0.3">
      <c r="B178" s="202" t="s">
        <v>78</v>
      </c>
      <c r="C178" s="203" t="s">
        <v>79</v>
      </c>
      <c r="D178" s="202" t="s">
        <v>80</v>
      </c>
      <c r="E178" s="202" t="s">
        <v>128</v>
      </c>
      <c r="F178" s="203" t="s">
        <v>81</v>
      </c>
      <c r="G178" s="204" t="s">
        <v>82</v>
      </c>
      <c r="H178" s="204" t="s">
        <v>83</v>
      </c>
      <c r="I178" s="314" t="s">
        <v>84</v>
      </c>
      <c r="J178" s="333" t="s">
        <v>85</v>
      </c>
      <c r="K178" s="265" t="s">
        <v>196</v>
      </c>
      <c r="L178" s="205" t="s">
        <v>86</v>
      </c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</row>
    <row r="179" spans="2:27" x14ac:dyDescent="0.3">
      <c r="B179" s="206">
        <v>1</v>
      </c>
      <c r="C179" s="85"/>
      <c r="D179" s="86"/>
      <c r="E179" s="86"/>
      <c r="F179" s="207" t="str">
        <f t="shared" ref="F179:F186" si="17">IF(D179="","",SUMIF($B$7:$B$132,D179,$F$7:$F$132))</f>
        <v/>
      </c>
      <c r="G179" s="87"/>
      <c r="H179" s="208" t="str">
        <f t="shared" ref="H179:H186" si="18">IF(OR(F179="",G179=""),"",G179-F179)</f>
        <v/>
      </c>
      <c r="I179" s="295"/>
      <c r="J179" s="321"/>
      <c r="K179" s="76"/>
      <c r="L179" s="76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</row>
    <row r="180" spans="2:27" x14ac:dyDescent="0.3">
      <c r="B180" s="206">
        <v>2</v>
      </c>
      <c r="C180" s="85"/>
      <c r="D180" s="86"/>
      <c r="E180" s="86"/>
      <c r="F180" s="207" t="str">
        <f t="shared" si="17"/>
        <v/>
      </c>
      <c r="G180" s="87"/>
      <c r="H180" s="208" t="str">
        <f t="shared" si="18"/>
        <v/>
      </c>
      <c r="I180" s="295"/>
      <c r="J180" s="321"/>
      <c r="K180" s="76"/>
      <c r="L180" s="76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</row>
    <row r="181" spans="2:27" x14ac:dyDescent="0.3">
      <c r="B181" s="206">
        <v>3</v>
      </c>
      <c r="C181" s="85"/>
      <c r="D181" s="86"/>
      <c r="E181" s="86"/>
      <c r="F181" s="207" t="str">
        <f t="shared" si="17"/>
        <v/>
      </c>
      <c r="G181" s="87"/>
      <c r="H181" s="208" t="str">
        <f t="shared" si="18"/>
        <v/>
      </c>
      <c r="I181" s="295"/>
      <c r="J181" s="321"/>
      <c r="K181" s="76"/>
      <c r="L181" s="76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</row>
    <row r="182" spans="2:27" x14ac:dyDescent="0.3">
      <c r="B182" s="206">
        <v>4</v>
      </c>
      <c r="C182" s="85"/>
      <c r="D182" s="86"/>
      <c r="E182" s="86"/>
      <c r="F182" s="207" t="str">
        <f t="shared" si="17"/>
        <v/>
      </c>
      <c r="G182" s="87"/>
      <c r="H182" s="208" t="str">
        <f t="shared" si="18"/>
        <v/>
      </c>
      <c r="I182" s="295"/>
      <c r="J182" s="321"/>
      <c r="K182" s="76"/>
      <c r="L182" s="76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</row>
    <row r="183" spans="2:27" x14ac:dyDescent="0.3">
      <c r="B183" s="206">
        <v>5</v>
      </c>
      <c r="C183" s="85"/>
      <c r="D183" s="86"/>
      <c r="E183" s="86"/>
      <c r="F183" s="207" t="str">
        <f t="shared" si="17"/>
        <v/>
      </c>
      <c r="G183" s="87"/>
      <c r="H183" s="208" t="str">
        <f t="shared" si="18"/>
        <v/>
      </c>
      <c r="I183" s="295"/>
      <c r="J183" s="321"/>
      <c r="K183" s="76"/>
      <c r="L183" s="76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</row>
    <row r="184" spans="2:27" x14ac:dyDescent="0.3">
      <c r="B184" s="206">
        <v>6</v>
      </c>
      <c r="C184" s="85"/>
      <c r="D184" s="86"/>
      <c r="E184" s="86"/>
      <c r="F184" s="207" t="str">
        <f t="shared" si="17"/>
        <v/>
      </c>
      <c r="G184" s="87"/>
      <c r="H184" s="208" t="str">
        <f t="shared" si="18"/>
        <v/>
      </c>
      <c r="I184" s="295"/>
      <c r="J184" s="321"/>
      <c r="K184" s="76"/>
      <c r="L184" s="76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</row>
    <row r="185" spans="2:27" x14ac:dyDescent="0.3">
      <c r="B185" s="206">
        <v>7</v>
      </c>
      <c r="C185" s="85"/>
      <c r="D185" s="86"/>
      <c r="E185" s="86"/>
      <c r="F185" s="207" t="str">
        <f t="shared" si="17"/>
        <v/>
      </c>
      <c r="G185" s="87"/>
      <c r="H185" s="208" t="str">
        <f t="shared" si="18"/>
        <v/>
      </c>
      <c r="I185" s="295"/>
      <c r="J185" s="321"/>
      <c r="K185" s="76"/>
      <c r="L185" s="76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</row>
    <row r="186" spans="2:27" x14ac:dyDescent="0.3">
      <c r="B186" s="206">
        <v>8</v>
      </c>
      <c r="C186" s="85"/>
      <c r="D186" s="86"/>
      <c r="E186" s="86"/>
      <c r="F186" s="207" t="str">
        <f t="shared" si="17"/>
        <v/>
      </c>
      <c r="G186" s="87"/>
      <c r="H186" s="208" t="str">
        <f t="shared" si="18"/>
        <v/>
      </c>
      <c r="I186" s="295"/>
      <c r="J186" s="321"/>
      <c r="K186" s="76"/>
      <c r="L186" s="76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</row>
    <row r="187" spans="2:27" x14ac:dyDescent="0.3">
      <c r="B187" s="209"/>
      <c r="C187" s="210"/>
      <c r="D187" s="211"/>
      <c r="E187" s="211"/>
      <c r="F187" s="210"/>
      <c r="G187" s="191"/>
      <c r="H187" s="191"/>
      <c r="I187" s="311"/>
      <c r="J187" s="330"/>
      <c r="K187" s="14"/>
      <c r="L187" s="192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</row>
    <row r="188" spans="2:27" x14ac:dyDescent="0.3">
      <c r="B188" s="212"/>
      <c r="C188" s="213"/>
      <c r="D188" s="214"/>
      <c r="E188" s="213"/>
      <c r="F188" s="215"/>
      <c r="G188" s="4"/>
      <c r="H188" s="4"/>
      <c r="I188" s="315"/>
      <c r="J188" s="334"/>
      <c r="K188" s="14"/>
      <c r="L188" s="14"/>
    </row>
    <row r="189" spans="2:27" x14ac:dyDescent="0.3">
      <c r="B189" s="1"/>
      <c r="C189" s="9"/>
      <c r="D189" s="9"/>
      <c r="E189" s="9"/>
      <c r="F189" s="9"/>
      <c r="G189" s="4"/>
      <c r="H189" s="4"/>
      <c r="I189" s="315"/>
      <c r="J189" s="334"/>
      <c r="K189" s="14"/>
      <c r="L189" s="14"/>
    </row>
    <row r="190" spans="2:27" x14ac:dyDescent="0.3">
      <c r="B190" s="1"/>
      <c r="C190" s="9"/>
      <c r="D190" s="9"/>
      <c r="E190" s="9"/>
      <c r="F190" s="9"/>
      <c r="G190" s="4"/>
      <c r="H190" s="4"/>
      <c r="I190" s="315"/>
      <c r="J190" s="334"/>
      <c r="K190" s="14"/>
      <c r="L190" s="14"/>
    </row>
    <row r="191" spans="2:27" x14ac:dyDescent="0.3">
      <c r="B191" s="1"/>
      <c r="C191" s="9"/>
      <c r="D191" s="9"/>
      <c r="E191" s="9"/>
      <c r="F191" s="9"/>
      <c r="G191" s="2"/>
      <c r="H191" s="2"/>
      <c r="I191" s="316"/>
      <c r="J191" s="334"/>
      <c r="K191" s="14"/>
      <c r="L191" s="14"/>
    </row>
    <row r="192" spans="2:27" x14ac:dyDescent="0.3">
      <c r="B192" s="1"/>
      <c r="C192" s="9"/>
      <c r="D192" s="9"/>
      <c r="E192" s="9"/>
      <c r="F192" s="9"/>
      <c r="G192" s="2"/>
      <c r="H192" s="2"/>
      <c r="I192" s="316"/>
      <c r="J192" s="335"/>
      <c r="K192" s="15"/>
      <c r="L192" s="15"/>
    </row>
    <row r="193" spans="2:12" x14ac:dyDescent="0.3">
      <c r="B193" s="3"/>
      <c r="C193" s="8"/>
      <c r="D193" s="8"/>
      <c r="E193" s="8"/>
      <c r="F193" s="8"/>
      <c r="G193" s="2"/>
      <c r="H193" s="2"/>
      <c r="I193" s="316"/>
      <c r="J193" s="335"/>
      <c r="K193" s="15"/>
      <c r="L193" s="15"/>
    </row>
    <row r="194" spans="2:12" x14ac:dyDescent="0.3">
      <c r="B194" s="3"/>
      <c r="C194" s="10"/>
      <c r="D194" s="8"/>
      <c r="E194" s="8"/>
      <c r="F194" s="8"/>
      <c r="G194" s="2"/>
      <c r="H194" s="2"/>
      <c r="I194" s="316"/>
      <c r="J194" s="335"/>
      <c r="K194" s="15"/>
      <c r="L194" s="15"/>
    </row>
    <row r="195" spans="2:12" x14ac:dyDescent="0.3">
      <c r="B195" s="3"/>
      <c r="C195" s="8"/>
      <c r="D195" s="8"/>
      <c r="E195" s="8"/>
      <c r="F195" s="8"/>
      <c r="G195" s="2"/>
      <c r="H195" s="2"/>
      <c r="I195" s="316"/>
      <c r="J195" s="335"/>
      <c r="K195" s="15"/>
      <c r="L195" s="15"/>
    </row>
    <row r="196" spans="2:12" x14ac:dyDescent="0.3">
      <c r="B196" s="3"/>
      <c r="C196" s="11"/>
      <c r="D196" s="8"/>
      <c r="E196" s="8"/>
      <c r="F196" s="8"/>
      <c r="G196" s="2"/>
      <c r="H196" s="2"/>
      <c r="I196" s="316"/>
      <c r="J196" s="335"/>
      <c r="K196" s="15"/>
      <c r="L196" s="15"/>
    </row>
    <row r="197" spans="2:12" x14ac:dyDescent="0.3">
      <c r="B197" s="3"/>
      <c r="C197" s="8"/>
      <c r="D197" s="8"/>
      <c r="E197" s="8"/>
      <c r="F197" s="8"/>
      <c r="G197" s="2"/>
      <c r="H197" s="2"/>
      <c r="I197" s="316"/>
      <c r="J197" s="335"/>
      <c r="K197" s="15"/>
      <c r="L197" s="15"/>
    </row>
    <row r="198" spans="2:12" x14ac:dyDescent="0.3">
      <c r="B198" s="3"/>
      <c r="C198" s="8"/>
      <c r="D198" s="8"/>
      <c r="E198" s="8"/>
      <c r="F198" s="8"/>
      <c r="G198" s="2"/>
      <c r="H198" s="2"/>
      <c r="I198" s="316"/>
      <c r="J198" s="335"/>
      <c r="K198" s="15"/>
      <c r="L198" s="15"/>
    </row>
    <row r="199" spans="2:12" x14ac:dyDescent="0.3">
      <c r="B199" s="3"/>
      <c r="C199" s="8"/>
      <c r="D199" s="8"/>
      <c r="E199" s="8"/>
      <c r="F199" s="8"/>
      <c r="G199" s="2"/>
      <c r="H199" s="2"/>
      <c r="I199" s="316"/>
      <c r="J199" s="335"/>
      <c r="K199" s="15"/>
      <c r="L199" s="15"/>
    </row>
    <row r="200" spans="2:12" x14ac:dyDescent="0.3">
      <c r="B200" s="3"/>
      <c r="C200" s="8"/>
      <c r="D200" s="8"/>
      <c r="E200" s="8"/>
      <c r="F200" s="8"/>
      <c r="G200" s="2"/>
      <c r="H200" s="2"/>
      <c r="I200" s="316"/>
      <c r="J200" s="335"/>
      <c r="K200" s="15"/>
      <c r="L200" s="15"/>
    </row>
    <row r="201" spans="2:12" x14ac:dyDescent="0.3">
      <c r="B201" s="3"/>
      <c r="C201" s="8"/>
      <c r="D201" s="8"/>
      <c r="E201" s="8"/>
      <c r="F201" s="8"/>
      <c r="G201" s="2"/>
      <c r="H201" s="2"/>
      <c r="I201" s="316"/>
      <c r="J201" s="335"/>
      <c r="K201" s="15"/>
      <c r="L201" s="15"/>
    </row>
    <row r="202" spans="2:12" x14ac:dyDescent="0.3">
      <c r="B202" s="3"/>
      <c r="C202" s="8"/>
      <c r="D202" s="8"/>
      <c r="E202" s="8"/>
      <c r="F202" s="8"/>
      <c r="G202" s="2"/>
      <c r="H202" s="2"/>
      <c r="I202" s="316"/>
      <c r="J202" s="335"/>
      <c r="K202" s="15"/>
      <c r="L202" s="15"/>
    </row>
    <row r="203" spans="2:12" x14ac:dyDescent="0.3">
      <c r="B203" s="3"/>
      <c r="C203" s="8"/>
      <c r="D203" s="8"/>
      <c r="E203" s="8"/>
      <c r="F203" s="8"/>
      <c r="G203" s="2"/>
      <c r="H203" s="2"/>
      <c r="I203" s="316"/>
      <c r="J203" s="335"/>
      <c r="K203" s="15"/>
      <c r="L203" s="15"/>
    </row>
    <row r="204" spans="2:12" x14ac:dyDescent="0.3">
      <c r="B204" s="3"/>
      <c r="C204" s="8"/>
      <c r="D204" s="8"/>
      <c r="E204" s="8"/>
      <c r="F204" s="8"/>
      <c r="G204" s="2"/>
      <c r="H204" s="2"/>
      <c r="I204" s="316"/>
      <c r="J204" s="335"/>
      <c r="K204" s="15"/>
      <c r="L204" s="15"/>
    </row>
    <row r="205" spans="2:12" x14ac:dyDescent="0.3">
      <c r="B205" s="3"/>
      <c r="C205" s="8"/>
      <c r="D205" s="8"/>
      <c r="E205" s="8"/>
      <c r="F205" s="8"/>
      <c r="G205" s="2"/>
      <c r="H205" s="2"/>
      <c r="I205" s="316"/>
      <c r="J205" s="335"/>
      <c r="K205" s="15"/>
      <c r="L205" s="15"/>
    </row>
    <row r="206" spans="2:12" x14ac:dyDescent="0.3">
      <c r="B206" s="3"/>
      <c r="C206" s="8"/>
      <c r="D206" s="8"/>
      <c r="E206" s="8"/>
      <c r="F206" s="8"/>
      <c r="G206" s="2"/>
      <c r="H206" s="2"/>
      <c r="I206" s="316"/>
      <c r="J206" s="335"/>
      <c r="K206" s="15"/>
      <c r="L206" s="15"/>
    </row>
    <row r="207" spans="2:12" x14ac:dyDescent="0.3">
      <c r="B207" s="3"/>
      <c r="C207" s="8"/>
      <c r="D207" s="8"/>
      <c r="E207" s="8"/>
      <c r="F207" s="8"/>
      <c r="G207" s="2"/>
      <c r="H207" s="2"/>
      <c r="I207" s="316"/>
      <c r="J207" s="335"/>
      <c r="K207" s="15"/>
      <c r="L207" s="15"/>
    </row>
    <row r="208" spans="2:12" x14ac:dyDescent="0.3">
      <c r="B208" s="3"/>
      <c r="C208" s="8"/>
      <c r="D208" s="8"/>
      <c r="E208" s="8"/>
      <c r="F208" s="8"/>
      <c r="G208" s="2"/>
      <c r="H208" s="2"/>
      <c r="I208" s="316"/>
      <c r="J208" s="335"/>
      <c r="K208" s="15"/>
      <c r="L208" s="15"/>
    </row>
    <row r="209" spans="2:12" x14ac:dyDescent="0.3">
      <c r="B209" s="3"/>
      <c r="C209" s="8"/>
      <c r="D209" s="8"/>
      <c r="E209" s="8"/>
      <c r="F209" s="8"/>
      <c r="G209" s="2"/>
      <c r="H209" s="2"/>
      <c r="I209" s="316"/>
      <c r="J209" s="335"/>
      <c r="K209" s="15"/>
      <c r="L209" s="15"/>
    </row>
    <row r="210" spans="2:12" x14ac:dyDescent="0.3">
      <c r="B210" s="3"/>
      <c r="C210" s="8"/>
      <c r="D210" s="8"/>
      <c r="E210" s="8"/>
      <c r="F210" s="8"/>
      <c r="G210" s="16"/>
      <c r="H210" s="16"/>
      <c r="I210" s="317"/>
      <c r="J210" s="335"/>
      <c r="K210" s="15"/>
      <c r="L210" s="15"/>
    </row>
    <row r="211" spans="2:12" x14ac:dyDescent="0.3">
      <c r="B211" s="3"/>
      <c r="C211" s="8"/>
      <c r="D211" s="8"/>
      <c r="E211" s="8"/>
      <c r="F211" s="8"/>
      <c r="G211" s="16"/>
      <c r="H211" s="16"/>
      <c r="I211" s="317"/>
      <c r="J211" s="335"/>
      <c r="K211" s="15"/>
      <c r="L211" s="15"/>
    </row>
    <row r="212" spans="2:12" x14ac:dyDescent="0.3">
      <c r="B212" s="3"/>
      <c r="C212" s="8"/>
      <c r="D212" s="8"/>
      <c r="E212" s="8"/>
      <c r="F212" s="8"/>
      <c r="G212" s="16"/>
      <c r="H212" s="16"/>
      <c r="I212" s="317"/>
      <c r="J212" s="335"/>
      <c r="K212" s="15"/>
      <c r="L212" s="15"/>
    </row>
    <row r="213" spans="2:12" x14ac:dyDescent="0.3">
      <c r="B213" s="3"/>
      <c r="C213" s="8"/>
      <c r="D213" s="8"/>
      <c r="E213" s="8"/>
      <c r="F213" s="8"/>
      <c r="G213" s="16"/>
      <c r="H213" s="16"/>
      <c r="I213" s="317"/>
      <c r="J213" s="335"/>
      <c r="K213" s="15"/>
      <c r="L213" s="15"/>
    </row>
    <row r="214" spans="2:12" x14ac:dyDescent="0.3">
      <c r="B214" s="3"/>
      <c r="C214" s="8"/>
      <c r="D214" s="8"/>
      <c r="E214" s="8"/>
      <c r="F214" s="8"/>
      <c r="G214" s="16"/>
      <c r="H214" s="16"/>
      <c r="I214" s="317"/>
      <c r="J214" s="335"/>
      <c r="K214" s="15"/>
      <c r="L214" s="15"/>
    </row>
    <row r="215" spans="2:12" x14ac:dyDescent="0.3">
      <c r="B215" s="3"/>
      <c r="C215" s="8"/>
      <c r="D215" s="8"/>
      <c r="E215" s="8"/>
      <c r="F215" s="8"/>
      <c r="G215" s="16"/>
      <c r="H215" s="16"/>
      <c r="I215" s="317"/>
      <c r="J215" s="335"/>
      <c r="K215" s="15"/>
      <c r="L215" s="15"/>
    </row>
    <row r="216" spans="2:12" x14ac:dyDescent="0.3">
      <c r="B216" s="3"/>
      <c r="C216" s="8"/>
      <c r="D216" s="8"/>
      <c r="E216" s="8"/>
      <c r="F216" s="8"/>
      <c r="G216" s="16"/>
      <c r="H216" s="16"/>
      <c r="I216" s="317"/>
      <c r="J216" s="335"/>
      <c r="K216" s="15"/>
      <c r="L216" s="15"/>
    </row>
    <row r="217" spans="2:12" x14ac:dyDescent="0.3">
      <c r="B217" s="3"/>
      <c r="C217" s="8"/>
      <c r="D217" s="8"/>
      <c r="E217" s="8"/>
      <c r="F217" s="8"/>
      <c r="G217" s="16"/>
      <c r="H217" s="16"/>
      <c r="I217" s="317"/>
      <c r="J217" s="335"/>
      <c r="K217" s="15"/>
      <c r="L217" s="15"/>
    </row>
    <row r="218" spans="2:12" x14ac:dyDescent="0.3">
      <c r="B218" s="3"/>
      <c r="C218" s="8"/>
      <c r="D218" s="8"/>
      <c r="E218" s="8"/>
      <c r="F218" s="8"/>
      <c r="G218" s="16"/>
      <c r="H218" s="16"/>
      <c r="I218" s="317"/>
      <c r="J218" s="335"/>
      <c r="K218" s="15"/>
      <c r="L218" s="15"/>
    </row>
    <row r="219" spans="2:12" x14ac:dyDescent="0.3">
      <c r="B219" s="3"/>
      <c r="C219" s="8"/>
      <c r="D219" s="8"/>
      <c r="E219" s="8"/>
      <c r="F219" s="8"/>
      <c r="G219" s="16"/>
      <c r="H219" s="16"/>
      <c r="I219" s="317"/>
      <c r="J219" s="335"/>
      <c r="K219" s="15"/>
      <c r="L219" s="15"/>
    </row>
    <row r="220" spans="2:12" x14ac:dyDescent="0.3">
      <c r="B220" s="3"/>
      <c r="C220" s="8"/>
      <c r="D220" s="8"/>
      <c r="E220" s="8"/>
      <c r="F220" s="8"/>
      <c r="G220" s="16"/>
      <c r="H220" s="16"/>
      <c r="I220" s="317"/>
      <c r="J220" s="335"/>
      <c r="K220" s="15"/>
      <c r="L220" s="15"/>
    </row>
    <row r="221" spans="2:12" x14ac:dyDescent="0.3">
      <c r="B221" s="3"/>
      <c r="C221" s="8"/>
      <c r="D221" s="8"/>
      <c r="E221" s="8"/>
      <c r="F221" s="8"/>
      <c r="G221" s="16"/>
      <c r="H221" s="16"/>
      <c r="I221" s="317"/>
      <c r="J221" s="335"/>
      <c r="K221" s="15"/>
      <c r="L221" s="15"/>
    </row>
    <row r="222" spans="2:12" x14ac:dyDescent="0.3">
      <c r="B222" s="3"/>
      <c r="C222" s="8"/>
      <c r="D222" s="8"/>
      <c r="E222" s="8"/>
      <c r="F222" s="8"/>
      <c r="G222" s="16"/>
      <c r="H222" s="16"/>
      <c r="I222" s="317"/>
      <c r="J222" s="335"/>
      <c r="K222" s="15"/>
      <c r="L222" s="15"/>
    </row>
    <row r="223" spans="2:12" x14ac:dyDescent="0.3">
      <c r="B223" s="3"/>
      <c r="C223" s="8"/>
      <c r="D223" s="8"/>
      <c r="E223" s="8"/>
      <c r="F223" s="8"/>
      <c r="G223" s="16"/>
      <c r="H223" s="16"/>
      <c r="I223" s="317"/>
      <c r="J223" s="335"/>
      <c r="K223" s="15"/>
      <c r="L223" s="15"/>
    </row>
    <row r="224" spans="2:12" x14ac:dyDescent="0.3">
      <c r="B224" s="3"/>
      <c r="C224" s="8"/>
      <c r="D224" s="8"/>
      <c r="E224" s="8"/>
      <c r="F224" s="8"/>
      <c r="G224" s="16"/>
      <c r="H224" s="16"/>
      <c r="I224" s="317"/>
      <c r="J224" s="335"/>
      <c r="K224" s="15"/>
      <c r="L224" s="15"/>
    </row>
    <row r="225" spans="2:12" x14ac:dyDescent="0.3">
      <c r="B225" s="3"/>
      <c r="C225" s="8"/>
      <c r="D225" s="8"/>
      <c r="E225" s="8"/>
      <c r="F225" s="8"/>
      <c r="G225" s="16"/>
      <c r="H225" s="16"/>
      <c r="I225" s="317"/>
      <c r="J225" s="335"/>
      <c r="K225" s="15"/>
      <c r="L225" s="15"/>
    </row>
    <row r="226" spans="2:12" x14ac:dyDescent="0.3">
      <c r="B226" s="3"/>
      <c r="C226" s="8"/>
      <c r="D226" s="8"/>
      <c r="E226" s="8"/>
      <c r="F226" s="8"/>
      <c r="G226" s="16"/>
      <c r="H226" s="16"/>
      <c r="I226" s="317"/>
      <c r="J226" s="335"/>
      <c r="K226" s="15"/>
      <c r="L226" s="15"/>
    </row>
    <row r="227" spans="2:12" x14ac:dyDescent="0.3">
      <c r="B227" s="3"/>
      <c r="C227" s="8"/>
      <c r="D227" s="8"/>
      <c r="E227" s="8"/>
      <c r="F227" s="8"/>
      <c r="G227" s="16"/>
      <c r="H227" s="16"/>
      <c r="I227" s="317"/>
      <c r="J227" s="335"/>
      <c r="K227" s="15"/>
      <c r="L227" s="15"/>
    </row>
    <row r="228" spans="2:12" x14ac:dyDescent="0.3">
      <c r="B228" s="3"/>
      <c r="C228" s="8"/>
      <c r="D228" s="8"/>
      <c r="E228" s="8"/>
      <c r="F228" s="8"/>
      <c r="G228" s="16"/>
      <c r="H228" s="16"/>
      <c r="I228" s="317"/>
      <c r="J228" s="335"/>
      <c r="K228" s="15"/>
      <c r="L228" s="15"/>
    </row>
    <row r="229" spans="2:12" x14ac:dyDescent="0.3">
      <c r="B229" s="3"/>
      <c r="C229" s="8"/>
      <c r="D229" s="8"/>
      <c r="E229" s="8"/>
      <c r="F229" s="8"/>
      <c r="G229" s="16"/>
      <c r="H229" s="16"/>
      <c r="I229" s="317"/>
      <c r="J229" s="335"/>
      <c r="K229" s="15"/>
      <c r="L229" s="15"/>
    </row>
    <row r="230" spans="2:12" x14ac:dyDescent="0.3">
      <c r="B230" s="3"/>
      <c r="C230" s="8"/>
      <c r="D230" s="8"/>
      <c r="E230" s="8"/>
      <c r="F230" s="8"/>
      <c r="G230" s="16"/>
      <c r="H230" s="16"/>
      <c r="I230" s="317"/>
      <c r="J230" s="335"/>
      <c r="K230" s="15"/>
      <c r="L230" s="15"/>
    </row>
    <row r="231" spans="2:12" x14ac:dyDescent="0.3">
      <c r="B231" s="3"/>
      <c r="C231" s="8"/>
      <c r="D231" s="8"/>
      <c r="E231" s="8"/>
      <c r="F231" s="8"/>
      <c r="G231" s="16"/>
      <c r="H231" s="16"/>
      <c r="I231" s="317"/>
      <c r="J231" s="335"/>
      <c r="K231" s="15"/>
      <c r="L231" s="15"/>
    </row>
    <row r="232" spans="2:12" x14ac:dyDescent="0.3">
      <c r="B232" s="3"/>
      <c r="C232" s="8"/>
      <c r="D232" s="8"/>
      <c r="E232" s="8"/>
      <c r="F232" s="8"/>
      <c r="G232" s="16"/>
      <c r="H232" s="16"/>
      <c r="I232" s="317"/>
      <c r="J232" s="335"/>
      <c r="K232" s="15"/>
      <c r="L232" s="15"/>
    </row>
    <row r="233" spans="2:12" x14ac:dyDescent="0.3">
      <c r="B233" s="3"/>
      <c r="C233" s="8"/>
      <c r="D233" s="8"/>
      <c r="E233" s="8"/>
      <c r="F233" s="8"/>
      <c r="G233" s="16"/>
      <c r="H233" s="16"/>
      <c r="I233" s="317"/>
      <c r="J233" s="335"/>
      <c r="K233" s="15"/>
      <c r="L233" s="15"/>
    </row>
    <row r="234" spans="2:12" x14ac:dyDescent="0.3">
      <c r="B234" s="3"/>
      <c r="C234" s="8"/>
      <c r="D234" s="8"/>
      <c r="E234" s="8"/>
      <c r="F234" s="8"/>
      <c r="G234" s="16"/>
      <c r="H234" s="16"/>
      <c r="I234" s="317"/>
      <c r="J234" s="335"/>
      <c r="K234" s="15"/>
      <c r="L234" s="15"/>
    </row>
    <row r="235" spans="2:12" x14ac:dyDescent="0.3">
      <c r="B235" s="3"/>
      <c r="C235" s="8"/>
      <c r="D235" s="8"/>
      <c r="E235" s="8"/>
      <c r="F235" s="8"/>
      <c r="G235" s="16"/>
      <c r="H235" s="16"/>
      <c r="I235" s="317"/>
      <c r="J235" s="335"/>
      <c r="K235" s="15"/>
      <c r="L235" s="15"/>
    </row>
    <row r="236" spans="2:12" x14ac:dyDescent="0.3">
      <c r="B236" s="3"/>
      <c r="C236" s="8"/>
      <c r="D236" s="8"/>
      <c r="E236" s="8"/>
      <c r="F236" s="8"/>
      <c r="G236" s="16"/>
      <c r="H236" s="16"/>
      <c r="I236" s="317"/>
      <c r="J236" s="335"/>
      <c r="K236" s="15"/>
      <c r="L236" s="15"/>
    </row>
    <row r="237" spans="2:12" x14ac:dyDescent="0.3">
      <c r="B237" s="3"/>
      <c r="C237" s="8"/>
      <c r="D237" s="8"/>
      <c r="E237" s="8"/>
      <c r="F237" s="8"/>
      <c r="G237" s="16"/>
      <c r="H237" s="16"/>
      <c r="I237" s="317"/>
      <c r="J237" s="335"/>
      <c r="K237" s="15"/>
      <c r="L237" s="15"/>
    </row>
    <row r="238" spans="2:12" x14ac:dyDescent="0.3">
      <c r="B238" s="3"/>
      <c r="C238" s="8"/>
      <c r="D238" s="8"/>
      <c r="E238" s="8"/>
      <c r="F238" s="8"/>
      <c r="G238" s="16"/>
      <c r="H238" s="16"/>
      <c r="I238" s="317"/>
      <c r="J238" s="335"/>
      <c r="K238" s="15"/>
      <c r="L238" s="15"/>
    </row>
    <row r="239" spans="2:12" x14ac:dyDescent="0.3">
      <c r="B239" s="3"/>
      <c r="C239" s="8"/>
      <c r="D239" s="8"/>
      <c r="E239" s="8"/>
      <c r="F239" s="8"/>
      <c r="G239" s="16"/>
      <c r="H239" s="16"/>
      <c r="I239" s="317"/>
      <c r="J239" s="335"/>
      <c r="K239" s="15"/>
      <c r="L239" s="15"/>
    </row>
    <row r="240" spans="2:12" x14ac:dyDescent="0.3">
      <c r="B240" s="3"/>
      <c r="C240" s="8"/>
      <c r="D240" s="8"/>
      <c r="E240" s="8"/>
      <c r="F240" s="8"/>
      <c r="G240" s="16"/>
      <c r="H240" s="16"/>
      <c r="I240" s="317"/>
      <c r="J240" s="335"/>
      <c r="K240" s="15"/>
      <c r="L240" s="15"/>
    </row>
    <row r="241" spans="2:12" x14ac:dyDescent="0.3">
      <c r="B241" s="3"/>
      <c r="C241" s="8"/>
      <c r="D241" s="8"/>
      <c r="E241" s="8"/>
      <c r="F241" s="8"/>
      <c r="G241" s="16"/>
      <c r="H241" s="16"/>
      <c r="I241" s="317"/>
      <c r="J241" s="335"/>
      <c r="K241" s="15"/>
      <c r="L241" s="15"/>
    </row>
    <row r="242" spans="2:12" x14ac:dyDescent="0.3">
      <c r="B242" s="3"/>
      <c r="C242" s="8"/>
      <c r="D242" s="8"/>
      <c r="E242" s="8"/>
      <c r="F242" s="8"/>
      <c r="G242" s="16"/>
      <c r="H242" s="16"/>
      <c r="I242" s="317"/>
      <c r="J242" s="335"/>
      <c r="K242" s="15"/>
      <c r="L242" s="15"/>
    </row>
    <row r="243" spans="2:12" x14ac:dyDescent="0.3">
      <c r="B243" s="3"/>
      <c r="C243" s="8"/>
      <c r="D243" s="8"/>
      <c r="E243" s="8"/>
      <c r="F243" s="8"/>
      <c r="G243" s="16"/>
      <c r="H243" s="16"/>
      <c r="I243" s="317"/>
      <c r="J243" s="335"/>
      <c r="K243" s="15"/>
      <c r="L243" s="15"/>
    </row>
    <row r="244" spans="2:12" x14ac:dyDescent="0.3">
      <c r="B244" s="3"/>
      <c r="C244" s="8"/>
      <c r="D244" s="8"/>
      <c r="E244" s="8"/>
      <c r="F244" s="8"/>
      <c r="G244" s="16"/>
      <c r="H244" s="16"/>
      <c r="I244" s="317"/>
      <c r="J244" s="335"/>
      <c r="K244" s="15"/>
      <c r="L244" s="15"/>
    </row>
    <row r="245" spans="2:12" x14ac:dyDescent="0.3">
      <c r="B245" s="3"/>
      <c r="C245" s="8"/>
      <c r="D245" s="8"/>
      <c r="E245" s="8"/>
      <c r="F245" s="8"/>
      <c r="G245" s="16"/>
      <c r="H245" s="16"/>
      <c r="I245" s="317"/>
      <c r="J245" s="335"/>
      <c r="K245" s="15"/>
      <c r="L245" s="15"/>
    </row>
    <row r="246" spans="2:12" x14ac:dyDescent="0.3">
      <c r="B246" s="3"/>
      <c r="C246" s="8"/>
      <c r="D246" s="8"/>
      <c r="E246" s="8"/>
      <c r="F246" s="8"/>
      <c r="G246" s="16"/>
      <c r="H246" s="16"/>
      <c r="I246" s="317"/>
      <c r="J246" s="335"/>
      <c r="K246" s="15"/>
      <c r="L246" s="15"/>
    </row>
    <row r="247" spans="2:12" x14ac:dyDescent="0.3">
      <c r="B247" s="3"/>
      <c r="C247" s="8"/>
      <c r="D247" s="8"/>
      <c r="E247" s="8"/>
      <c r="F247" s="8"/>
      <c r="G247" s="16"/>
      <c r="H247" s="16"/>
      <c r="I247" s="317"/>
      <c r="J247" s="335"/>
      <c r="K247" s="15"/>
      <c r="L247" s="15"/>
    </row>
    <row r="248" spans="2:12" x14ac:dyDescent="0.3">
      <c r="B248" s="3"/>
      <c r="C248" s="8"/>
      <c r="D248" s="8"/>
      <c r="E248" s="8"/>
      <c r="F248" s="8"/>
      <c r="G248" s="16"/>
      <c r="H248" s="16"/>
      <c r="I248" s="317"/>
      <c r="J248" s="335"/>
      <c r="K248" s="15"/>
      <c r="L248" s="15"/>
    </row>
    <row r="249" spans="2:12" x14ac:dyDescent="0.3">
      <c r="B249" s="3"/>
      <c r="C249" s="8"/>
      <c r="D249" s="8"/>
      <c r="E249" s="8"/>
      <c r="F249" s="8"/>
      <c r="G249" s="16"/>
      <c r="H249" s="16"/>
      <c r="I249" s="317"/>
      <c r="J249" s="335"/>
      <c r="K249" s="15"/>
      <c r="L249" s="15"/>
    </row>
    <row r="250" spans="2:12" x14ac:dyDescent="0.3">
      <c r="B250" s="3"/>
      <c r="C250" s="8"/>
      <c r="D250" s="8"/>
      <c r="E250" s="8"/>
      <c r="F250" s="8"/>
      <c r="G250" s="16"/>
      <c r="H250" s="16"/>
      <c r="I250" s="317"/>
      <c r="J250" s="335"/>
      <c r="K250" s="15"/>
      <c r="L250" s="15"/>
    </row>
    <row r="251" spans="2:12" x14ac:dyDescent="0.3">
      <c r="B251" s="3"/>
      <c r="C251" s="8"/>
      <c r="D251" s="8"/>
      <c r="E251" s="8"/>
      <c r="F251" s="8"/>
      <c r="G251" s="16"/>
      <c r="H251" s="16"/>
      <c r="I251" s="317"/>
      <c r="J251" s="335"/>
      <c r="K251" s="15"/>
      <c r="L251" s="15"/>
    </row>
    <row r="252" spans="2:12" x14ac:dyDescent="0.3">
      <c r="B252" s="3"/>
      <c r="C252" s="8"/>
      <c r="D252" s="8"/>
      <c r="E252" s="8"/>
      <c r="F252" s="8"/>
      <c r="G252" s="16"/>
      <c r="H252" s="16"/>
      <c r="I252" s="317"/>
      <c r="J252" s="335"/>
      <c r="K252" s="15"/>
      <c r="L252" s="15"/>
    </row>
    <row r="253" spans="2:12" x14ac:dyDescent="0.3">
      <c r="B253" s="3"/>
      <c r="C253" s="8"/>
      <c r="D253" s="8"/>
      <c r="E253" s="8"/>
      <c r="F253" s="8"/>
      <c r="G253" s="16"/>
      <c r="H253" s="16"/>
      <c r="I253" s="317"/>
      <c r="J253" s="335"/>
      <c r="K253" s="15"/>
      <c r="L253" s="15"/>
    </row>
    <row r="254" spans="2:12" x14ac:dyDescent="0.3">
      <c r="B254" s="3"/>
      <c r="C254" s="8"/>
      <c r="D254" s="8"/>
      <c r="E254" s="8"/>
      <c r="F254" s="8"/>
      <c r="G254" s="16"/>
      <c r="H254" s="16"/>
      <c r="I254" s="317"/>
      <c r="J254" s="335"/>
      <c r="K254" s="15"/>
      <c r="L254" s="15"/>
    </row>
    <row r="255" spans="2:12" x14ac:dyDescent="0.3">
      <c r="B255" s="3"/>
      <c r="C255" s="8"/>
      <c r="D255" s="8"/>
      <c r="E255" s="8"/>
      <c r="F255" s="8"/>
      <c r="G255" s="16"/>
      <c r="H255" s="16"/>
      <c r="I255" s="317"/>
      <c r="J255" s="335"/>
      <c r="K255" s="15"/>
      <c r="L255" s="15"/>
    </row>
    <row r="256" spans="2:12" x14ac:dyDescent="0.3">
      <c r="B256" s="3"/>
      <c r="C256" s="8"/>
      <c r="D256" s="8"/>
      <c r="E256" s="8"/>
      <c r="F256" s="8"/>
      <c r="G256" s="16"/>
      <c r="H256" s="16"/>
      <c r="I256" s="317"/>
      <c r="J256" s="335"/>
      <c r="K256" s="15"/>
      <c r="L256" s="15"/>
    </row>
    <row r="257" spans="2:12" x14ac:dyDescent="0.3">
      <c r="B257" s="3"/>
      <c r="C257" s="8"/>
      <c r="D257" s="8"/>
      <c r="E257" s="8"/>
      <c r="F257" s="8"/>
      <c r="G257" s="16"/>
      <c r="H257" s="16"/>
      <c r="I257" s="317"/>
      <c r="J257" s="335"/>
      <c r="K257" s="15"/>
      <c r="L257" s="15"/>
    </row>
    <row r="258" spans="2:12" x14ac:dyDescent="0.3">
      <c r="B258" s="3"/>
      <c r="C258" s="8"/>
      <c r="D258" s="8"/>
      <c r="E258" s="8"/>
      <c r="F258" s="8"/>
      <c r="G258" s="16"/>
      <c r="H258" s="16"/>
      <c r="I258" s="317"/>
      <c r="J258" s="335"/>
      <c r="K258" s="15"/>
      <c r="L258" s="15"/>
    </row>
    <row r="259" spans="2:12" x14ac:dyDescent="0.3">
      <c r="B259" s="3"/>
      <c r="C259" s="8"/>
      <c r="D259" s="8"/>
      <c r="E259" s="8"/>
      <c r="F259" s="8"/>
      <c r="G259" s="16"/>
      <c r="H259" s="16"/>
      <c r="I259" s="317"/>
      <c r="J259" s="335"/>
      <c r="K259" s="15"/>
      <c r="L259" s="15"/>
    </row>
    <row r="260" spans="2:12" x14ac:dyDescent="0.3">
      <c r="B260" s="3"/>
      <c r="C260" s="8"/>
      <c r="D260" s="8"/>
      <c r="E260" s="8"/>
      <c r="F260" s="8"/>
      <c r="G260" s="16"/>
      <c r="H260" s="16"/>
      <c r="I260" s="317"/>
      <c r="J260" s="335"/>
      <c r="K260" s="15"/>
      <c r="L260" s="15"/>
    </row>
    <row r="261" spans="2:12" x14ac:dyDescent="0.3">
      <c r="B261" s="3"/>
      <c r="C261" s="8"/>
      <c r="D261" s="8"/>
      <c r="E261" s="8"/>
      <c r="F261" s="8"/>
      <c r="G261" s="16"/>
      <c r="H261" s="16"/>
      <c r="I261" s="317"/>
      <c r="J261" s="335"/>
      <c r="K261" s="15"/>
      <c r="L261" s="15"/>
    </row>
    <row r="262" spans="2:12" x14ac:dyDescent="0.3">
      <c r="B262" s="3"/>
      <c r="C262" s="8"/>
      <c r="D262" s="8"/>
      <c r="E262" s="8"/>
      <c r="F262" s="8"/>
      <c r="G262" s="16"/>
      <c r="H262" s="16"/>
      <c r="I262" s="317"/>
      <c r="J262" s="335"/>
      <c r="K262" s="15"/>
      <c r="L262" s="15"/>
    </row>
    <row r="263" spans="2:12" x14ac:dyDescent="0.3">
      <c r="B263" s="3"/>
      <c r="C263" s="8"/>
      <c r="D263" s="8"/>
      <c r="E263" s="8"/>
      <c r="F263" s="8"/>
      <c r="G263" s="16"/>
      <c r="H263" s="16"/>
      <c r="I263" s="317"/>
      <c r="J263" s="335"/>
      <c r="K263" s="15"/>
      <c r="L263" s="15"/>
    </row>
    <row r="264" spans="2:12" x14ac:dyDescent="0.3">
      <c r="B264" s="3"/>
      <c r="C264" s="8"/>
      <c r="D264" s="8"/>
      <c r="E264" s="8"/>
      <c r="F264" s="8"/>
      <c r="G264" s="16"/>
      <c r="H264" s="16"/>
      <c r="I264" s="317"/>
      <c r="J264" s="335"/>
      <c r="K264" s="15"/>
      <c r="L264" s="15"/>
    </row>
    <row r="265" spans="2:12" x14ac:dyDescent="0.3">
      <c r="B265" s="3"/>
      <c r="C265" s="8"/>
      <c r="D265" s="8"/>
      <c r="E265" s="8"/>
      <c r="F265" s="8"/>
      <c r="G265" s="16"/>
      <c r="H265" s="16"/>
      <c r="I265" s="317"/>
      <c r="J265" s="335"/>
      <c r="K265" s="15"/>
      <c r="L265" s="15"/>
    </row>
    <row r="266" spans="2:12" x14ac:dyDescent="0.3">
      <c r="B266" s="3"/>
      <c r="C266" s="8"/>
      <c r="D266" s="8"/>
      <c r="E266" s="8"/>
      <c r="F266" s="8"/>
      <c r="G266" s="16"/>
      <c r="H266" s="16"/>
      <c r="I266" s="317"/>
      <c r="J266" s="335"/>
      <c r="K266" s="15"/>
      <c r="L266" s="15"/>
    </row>
    <row r="267" spans="2:12" x14ac:dyDescent="0.3">
      <c r="B267" s="3"/>
      <c r="C267" s="8"/>
      <c r="D267" s="8"/>
      <c r="E267" s="8"/>
      <c r="F267" s="8"/>
      <c r="G267" s="16"/>
      <c r="H267" s="16"/>
      <c r="I267" s="317"/>
      <c r="J267" s="335"/>
      <c r="K267" s="15"/>
      <c r="L267" s="15"/>
    </row>
    <row r="268" spans="2:12" x14ac:dyDescent="0.3">
      <c r="B268" s="3"/>
      <c r="C268" s="8"/>
      <c r="D268" s="8"/>
      <c r="E268" s="8"/>
      <c r="F268" s="8"/>
      <c r="G268" s="16"/>
      <c r="H268" s="16"/>
      <c r="I268" s="317"/>
      <c r="J268" s="335"/>
      <c r="K268" s="15"/>
      <c r="L268" s="15"/>
    </row>
    <row r="269" spans="2:12" x14ac:dyDescent="0.3">
      <c r="B269" s="3"/>
      <c r="C269" s="8"/>
      <c r="D269" s="8"/>
      <c r="E269" s="8"/>
      <c r="F269" s="8"/>
      <c r="G269" s="16"/>
      <c r="H269" s="16"/>
      <c r="I269" s="317"/>
      <c r="J269" s="335"/>
      <c r="K269" s="15"/>
      <c r="L269" s="15"/>
    </row>
    <row r="270" spans="2:12" x14ac:dyDescent="0.3">
      <c r="B270" s="3"/>
      <c r="C270" s="8"/>
      <c r="D270" s="8"/>
      <c r="E270" s="8"/>
      <c r="F270" s="8"/>
      <c r="G270" s="16"/>
      <c r="H270" s="16"/>
      <c r="I270" s="317"/>
      <c r="J270" s="335"/>
      <c r="K270" s="15"/>
      <c r="L270" s="15"/>
    </row>
    <row r="271" spans="2:12" x14ac:dyDescent="0.3">
      <c r="B271" s="3"/>
      <c r="C271" s="8"/>
      <c r="D271" s="8"/>
      <c r="E271" s="8"/>
      <c r="F271" s="8"/>
      <c r="G271" s="16"/>
      <c r="H271" s="16"/>
      <c r="I271" s="317"/>
      <c r="J271" s="335"/>
      <c r="K271" s="15"/>
      <c r="L271" s="15"/>
    </row>
    <row r="272" spans="2:12" x14ac:dyDescent="0.3">
      <c r="B272" s="3"/>
      <c r="C272" s="8"/>
      <c r="D272" s="8"/>
      <c r="E272" s="8"/>
      <c r="F272" s="8"/>
      <c r="G272" s="16"/>
      <c r="H272" s="16"/>
      <c r="I272" s="317"/>
      <c r="J272" s="335"/>
      <c r="K272" s="15"/>
      <c r="L272" s="15"/>
    </row>
    <row r="273" spans="2:12" x14ac:dyDescent="0.3">
      <c r="B273" s="3"/>
      <c r="C273" s="8"/>
      <c r="D273" s="8"/>
      <c r="E273" s="8"/>
      <c r="F273" s="8"/>
      <c r="G273" s="16"/>
      <c r="H273" s="16"/>
      <c r="I273" s="317"/>
      <c r="J273" s="335"/>
      <c r="K273" s="15"/>
      <c r="L273" s="15"/>
    </row>
    <row r="274" spans="2:12" x14ac:dyDescent="0.3">
      <c r="B274" s="3"/>
      <c r="C274" s="8"/>
      <c r="D274" s="8"/>
      <c r="E274" s="8"/>
      <c r="F274" s="8"/>
      <c r="G274" s="16"/>
      <c r="H274" s="16"/>
      <c r="I274" s="317"/>
      <c r="J274" s="335"/>
      <c r="K274" s="15"/>
      <c r="L274" s="15"/>
    </row>
    <row r="275" spans="2:12" x14ac:dyDescent="0.3">
      <c r="B275" s="3"/>
      <c r="C275" s="8"/>
      <c r="D275" s="8"/>
      <c r="E275" s="8"/>
      <c r="F275" s="8"/>
      <c r="G275" s="16"/>
      <c r="H275" s="16"/>
      <c r="I275" s="317"/>
      <c r="J275" s="335"/>
      <c r="K275" s="15"/>
      <c r="L275" s="15"/>
    </row>
    <row r="276" spans="2:12" x14ac:dyDescent="0.3">
      <c r="B276" s="3"/>
      <c r="C276" s="8"/>
      <c r="D276" s="8"/>
      <c r="E276" s="8"/>
      <c r="F276" s="8"/>
      <c r="G276" s="16"/>
      <c r="H276" s="16"/>
      <c r="I276" s="317"/>
      <c r="J276" s="335"/>
      <c r="K276" s="15"/>
      <c r="L276" s="15"/>
    </row>
    <row r="277" spans="2:12" x14ac:dyDescent="0.3">
      <c r="B277" s="3"/>
      <c r="C277" s="8"/>
      <c r="D277" s="8"/>
      <c r="E277" s="8"/>
      <c r="F277" s="8"/>
      <c r="G277" s="16"/>
      <c r="H277" s="16"/>
      <c r="I277" s="317"/>
      <c r="J277" s="335"/>
      <c r="K277" s="15"/>
      <c r="L277" s="15"/>
    </row>
    <row r="278" spans="2:12" x14ac:dyDescent="0.3">
      <c r="B278" s="3"/>
      <c r="C278" s="8"/>
      <c r="D278" s="8"/>
      <c r="E278" s="8"/>
      <c r="F278" s="8"/>
      <c r="G278" s="16"/>
      <c r="H278" s="16"/>
      <c r="I278" s="317"/>
      <c r="J278" s="335"/>
      <c r="K278" s="15"/>
      <c r="L278" s="15"/>
    </row>
    <row r="279" spans="2:12" x14ac:dyDescent="0.3">
      <c r="B279" s="3"/>
      <c r="C279" s="8"/>
      <c r="D279" s="8"/>
      <c r="E279" s="8"/>
      <c r="F279" s="8"/>
      <c r="G279" s="16"/>
      <c r="H279" s="16"/>
      <c r="I279" s="317"/>
      <c r="J279" s="335"/>
      <c r="K279" s="15"/>
      <c r="L279" s="15"/>
    </row>
    <row r="280" spans="2:12" x14ac:dyDescent="0.3">
      <c r="B280" s="3"/>
      <c r="C280" s="8"/>
      <c r="D280" s="8"/>
      <c r="E280" s="8"/>
      <c r="F280" s="8"/>
      <c r="G280" s="16"/>
      <c r="H280" s="16"/>
      <c r="I280" s="317"/>
      <c r="J280" s="335"/>
      <c r="K280" s="15"/>
      <c r="L280" s="15"/>
    </row>
    <row r="281" spans="2:12" x14ac:dyDescent="0.3">
      <c r="B281" s="3"/>
      <c r="C281" s="8"/>
      <c r="D281" s="8"/>
      <c r="E281" s="8"/>
      <c r="F281" s="8"/>
      <c r="G281" s="16"/>
      <c r="H281" s="16"/>
      <c r="I281" s="317"/>
      <c r="J281" s="335"/>
      <c r="K281" s="15"/>
      <c r="L281" s="15"/>
    </row>
    <row r="282" spans="2:12" x14ac:dyDescent="0.3">
      <c r="B282" s="3"/>
      <c r="C282" s="8"/>
      <c r="D282" s="8"/>
      <c r="E282" s="8"/>
      <c r="F282" s="8"/>
      <c r="G282" s="16"/>
      <c r="H282" s="16"/>
      <c r="I282" s="317"/>
      <c r="J282" s="335"/>
      <c r="K282" s="15"/>
      <c r="L282" s="15"/>
    </row>
    <row r="283" spans="2:12" x14ac:dyDescent="0.3">
      <c r="B283" s="3"/>
      <c r="C283" s="8"/>
      <c r="D283" s="8"/>
      <c r="E283" s="8"/>
      <c r="F283" s="8"/>
      <c r="G283" s="16"/>
      <c r="H283" s="16"/>
      <c r="I283" s="317"/>
      <c r="J283" s="335"/>
      <c r="K283" s="15"/>
      <c r="L283" s="15"/>
    </row>
    <row r="284" spans="2:12" x14ac:dyDescent="0.3">
      <c r="B284" s="3"/>
      <c r="C284" s="8"/>
      <c r="D284" s="8"/>
      <c r="E284" s="8"/>
      <c r="F284" s="8"/>
      <c r="G284" s="16"/>
      <c r="H284" s="16"/>
      <c r="I284" s="317"/>
      <c r="J284" s="335"/>
      <c r="K284" s="15"/>
      <c r="L284" s="15"/>
    </row>
    <row r="285" spans="2:12" x14ac:dyDescent="0.3">
      <c r="B285" s="3"/>
      <c r="C285" s="8"/>
      <c r="D285" s="8"/>
      <c r="E285" s="8"/>
      <c r="F285" s="8"/>
      <c r="G285" s="16"/>
      <c r="H285" s="16"/>
      <c r="I285" s="317"/>
      <c r="J285" s="335"/>
      <c r="K285" s="15"/>
      <c r="L285" s="15"/>
    </row>
    <row r="286" spans="2:12" x14ac:dyDescent="0.3">
      <c r="B286" s="3"/>
      <c r="C286" s="8"/>
      <c r="D286" s="8"/>
      <c r="E286" s="8"/>
      <c r="F286" s="8"/>
      <c r="G286" s="16"/>
      <c r="H286" s="16"/>
      <c r="I286" s="317"/>
      <c r="J286" s="335"/>
      <c r="K286" s="15"/>
      <c r="L286" s="15"/>
    </row>
    <row r="287" spans="2:12" x14ac:dyDescent="0.3">
      <c r="B287" s="3"/>
      <c r="C287" s="8"/>
      <c r="D287" s="8"/>
      <c r="E287" s="8"/>
      <c r="F287" s="8"/>
      <c r="G287" s="16"/>
      <c r="H287" s="16"/>
      <c r="I287" s="317"/>
      <c r="J287" s="335"/>
      <c r="K287" s="15"/>
      <c r="L287" s="15"/>
    </row>
    <row r="288" spans="2:12" x14ac:dyDescent="0.3">
      <c r="B288" s="3"/>
      <c r="C288" s="8"/>
      <c r="D288" s="8"/>
      <c r="E288" s="8"/>
      <c r="F288" s="8"/>
      <c r="G288" s="16"/>
      <c r="H288" s="16"/>
      <c r="I288" s="317"/>
      <c r="J288" s="335"/>
      <c r="K288" s="15"/>
      <c r="L288" s="15"/>
    </row>
    <row r="289" spans="2:12" x14ac:dyDescent="0.3">
      <c r="B289" s="3"/>
      <c r="C289" s="8"/>
      <c r="D289" s="8"/>
      <c r="E289" s="8"/>
      <c r="F289" s="8"/>
      <c r="G289" s="16"/>
      <c r="H289" s="16"/>
      <c r="I289" s="317"/>
      <c r="J289" s="335"/>
      <c r="K289" s="15"/>
      <c r="L289" s="15"/>
    </row>
    <row r="290" spans="2:12" x14ac:dyDescent="0.3">
      <c r="B290" s="3"/>
      <c r="C290" s="8"/>
      <c r="D290" s="8"/>
      <c r="E290" s="8"/>
      <c r="F290" s="8"/>
      <c r="G290" s="16"/>
      <c r="H290" s="16"/>
      <c r="I290" s="317"/>
      <c r="J290" s="335"/>
      <c r="K290" s="15"/>
      <c r="L290" s="15"/>
    </row>
    <row r="291" spans="2:12" x14ac:dyDescent="0.3">
      <c r="B291" s="3"/>
      <c r="C291" s="8"/>
      <c r="D291" s="8"/>
      <c r="E291" s="8"/>
      <c r="F291" s="8"/>
      <c r="G291" s="16"/>
      <c r="H291" s="16"/>
      <c r="I291" s="317"/>
      <c r="J291" s="335"/>
      <c r="K291" s="15"/>
      <c r="L291" s="15"/>
    </row>
    <row r="292" spans="2:12" x14ac:dyDescent="0.3">
      <c r="B292" s="3"/>
      <c r="C292" s="8"/>
      <c r="D292" s="8"/>
      <c r="E292" s="8"/>
      <c r="F292" s="8"/>
      <c r="G292" s="16"/>
      <c r="H292" s="16"/>
      <c r="I292" s="317"/>
      <c r="J292" s="335"/>
      <c r="K292" s="15"/>
      <c r="L292" s="15"/>
    </row>
    <row r="293" spans="2:12" x14ac:dyDescent="0.3">
      <c r="B293" s="3"/>
      <c r="C293" s="8"/>
      <c r="D293" s="8"/>
      <c r="E293" s="8"/>
      <c r="F293" s="8"/>
      <c r="G293" s="16"/>
      <c r="H293" s="16"/>
      <c r="I293" s="317"/>
      <c r="J293" s="335"/>
      <c r="K293" s="15"/>
      <c r="L293" s="15"/>
    </row>
    <row r="294" spans="2:12" x14ac:dyDescent="0.3">
      <c r="B294" s="3"/>
      <c r="C294" s="8"/>
      <c r="D294" s="8"/>
      <c r="E294" s="8"/>
      <c r="F294" s="8"/>
      <c r="G294" s="16"/>
      <c r="H294" s="16"/>
      <c r="I294" s="317"/>
      <c r="J294" s="335"/>
      <c r="K294" s="15"/>
      <c r="L294" s="15"/>
    </row>
    <row r="295" spans="2:12" x14ac:dyDescent="0.3">
      <c r="B295" s="3"/>
      <c r="C295" s="8"/>
      <c r="D295" s="8"/>
      <c r="E295" s="8"/>
      <c r="F295" s="8"/>
      <c r="G295" s="16"/>
      <c r="H295" s="16"/>
      <c r="I295" s="317"/>
      <c r="J295" s="335"/>
      <c r="K295" s="15"/>
      <c r="L295" s="15"/>
    </row>
    <row r="296" spans="2:12" x14ac:dyDescent="0.3">
      <c r="B296" s="3"/>
      <c r="C296" s="8"/>
      <c r="D296" s="8"/>
      <c r="E296" s="8"/>
      <c r="F296" s="8"/>
      <c r="G296" s="16"/>
      <c r="H296" s="16"/>
      <c r="I296" s="317"/>
      <c r="J296" s="335"/>
      <c r="K296" s="15"/>
      <c r="L296" s="15"/>
    </row>
    <row r="297" spans="2:12" x14ac:dyDescent="0.3">
      <c r="B297" s="3"/>
      <c r="C297" s="8"/>
      <c r="D297" s="8"/>
      <c r="E297" s="8"/>
      <c r="F297" s="8"/>
      <c r="G297" s="16"/>
      <c r="H297" s="16"/>
      <c r="I297" s="317"/>
      <c r="J297" s="335"/>
      <c r="K297" s="15"/>
      <c r="L297" s="15"/>
    </row>
    <row r="298" spans="2:12" x14ac:dyDescent="0.3">
      <c r="B298" s="3"/>
      <c r="C298" s="8"/>
      <c r="D298" s="8"/>
      <c r="E298" s="8"/>
      <c r="F298" s="8"/>
      <c r="G298" s="16"/>
      <c r="H298" s="16"/>
      <c r="I298" s="317"/>
      <c r="J298" s="335"/>
      <c r="K298" s="15"/>
      <c r="L298" s="15"/>
    </row>
    <row r="299" spans="2:12" x14ac:dyDescent="0.3">
      <c r="B299" s="3"/>
      <c r="C299" s="8"/>
      <c r="D299" s="8"/>
      <c r="E299" s="8"/>
      <c r="F299" s="8"/>
      <c r="G299" s="16"/>
      <c r="H299" s="16"/>
      <c r="I299" s="317"/>
      <c r="J299" s="335"/>
      <c r="K299" s="15"/>
      <c r="L299" s="15"/>
    </row>
    <row r="300" spans="2:12" x14ac:dyDescent="0.3">
      <c r="B300" s="3"/>
      <c r="C300" s="8"/>
      <c r="D300" s="8"/>
      <c r="E300" s="8"/>
      <c r="F300" s="8"/>
      <c r="G300" s="16"/>
      <c r="H300" s="16"/>
      <c r="I300" s="317"/>
      <c r="J300" s="335"/>
      <c r="K300" s="15"/>
      <c r="L300" s="15"/>
    </row>
    <row r="301" spans="2:12" x14ac:dyDescent="0.3">
      <c r="B301" s="3"/>
      <c r="C301" s="8"/>
      <c r="D301" s="8"/>
      <c r="E301" s="8"/>
      <c r="F301" s="8"/>
      <c r="G301" s="16"/>
      <c r="H301" s="16"/>
      <c r="I301" s="317"/>
      <c r="J301" s="335"/>
      <c r="K301" s="15"/>
      <c r="L301" s="15"/>
    </row>
    <row r="302" spans="2:12" x14ac:dyDescent="0.3">
      <c r="B302" s="3"/>
      <c r="C302" s="8"/>
      <c r="D302" s="8"/>
      <c r="E302" s="8"/>
      <c r="F302" s="8"/>
      <c r="G302" s="16"/>
      <c r="H302" s="16"/>
      <c r="I302" s="317"/>
      <c r="J302" s="335"/>
      <c r="K302" s="15"/>
      <c r="L302" s="15"/>
    </row>
    <row r="303" spans="2:12" x14ac:dyDescent="0.3">
      <c r="B303" s="3"/>
      <c r="C303" s="8"/>
      <c r="D303" s="8"/>
      <c r="E303" s="8"/>
      <c r="F303" s="8"/>
      <c r="G303" s="16"/>
      <c r="H303" s="16"/>
      <c r="I303" s="317"/>
      <c r="J303" s="335"/>
      <c r="K303" s="15"/>
      <c r="L303" s="15"/>
    </row>
    <row r="304" spans="2:12" x14ac:dyDescent="0.3">
      <c r="B304" s="3"/>
      <c r="C304" s="8"/>
      <c r="D304" s="8"/>
      <c r="E304" s="8"/>
      <c r="F304" s="8"/>
      <c r="G304" s="16"/>
      <c r="H304" s="16"/>
      <c r="I304" s="317"/>
      <c r="J304" s="335"/>
      <c r="K304" s="15"/>
      <c r="L304" s="15"/>
    </row>
    <row r="305" spans="2:12" x14ac:dyDescent="0.3">
      <c r="B305" s="3"/>
      <c r="C305" s="8"/>
      <c r="D305" s="8"/>
      <c r="E305" s="8"/>
      <c r="F305" s="8"/>
      <c r="G305" s="16"/>
      <c r="H305" s="16"/>
      <c r="I305" s="317"/>
      <c r="J305" s="335"/>
      <c r="K305" s="15"/>
      <c r="L305" s="15"/>
    </row>
    <row r="306" spans="2:12" x14ac:dyDescent="0.3">
      <c r="B306" s="3"/>
      <c r="C306" s="8"/>
      <c r="D306" s="8"/>
      <c r="E306" s="8"/>
      <c r="F306" s="8"/>
      <c r="G306" s="16"/>
      <c r="H306" s="16"/>
      <c r="I306" s="317"/>
      <c r="J306" s="335"/>
      <c r="K306" s="15"/>
      <c r="L306" s="15"/>
    </row>
    <row r="307" spans="2:12" x14ac:dyDescent="0.3">
      <c r="B307" s="3"/>
      <c r="C307" s="8"/>
      <c r="D307" s="8"/>
      <c r="E307" s="8"/>
      <c r="F307" s="8"/>
      <c r="G307" s="16"/>
      <c r="H307" s="16"/>
      <c r="I307" s="317"/>
      <c r="J307" s="335"/>
      <c r="K307" s="15"/>
      <c r="L307" s="15"/>
    </row>
    <row r="308" spans="2:12" x14ac:dyDescent="0.3">
      <c r="B308" s="3"/>
      <c r="C308" s="8"/>
      <c r="D308" s="8"/>
      <c r="E308" s="8"/>
      <c r="F308" s="8"/>
      <c r="G308" s="16"/>
      <c r="H308" s="16"/>
      <c r="I308" s="317"/>
      <c r="J308" s="335"/>
      <c r="K308" s="15"/>
      <c r="L308" s="15"/>
    </row>
    <row r="309" spans="2:12" x14ac:dyDescent="0.3">
      <c r="B309" s="3"/>
      <c r="C309" s="8"/>
      <c r="D309" s="8"/>
      <c r="E309" s="8"/>
      <c r="F309" s="8"/>
      <c r="G309" s="16"/>
      <c r="H309" s="16"/>
      <c r="I309" s="317"/>
      <c r="J309" s="335"/>
      <c r="K309" s="15"/>
      <c r="L309" s="15"/>
    </row>
    <row r="310" spans="2:12" x14ac:dyDescent="0.3">
      <c r="B310" s="3"/>
      <c r="C310" s="8"/>
      <c r="D310" s="8"/>
      <c r="E310" s="8"/>
      <c r="F310" s="8"/>
      <c r="G310" s="16"/>
      <c r="H310" s="16"/>
      <c r="I310" s="317"/>
      <c r="J310" s="335"/>
      <c r="K310" s="15"/>
      <c r="L310" s="15"/>
    </row>
    <row r="311" spans="2:12" x14ac:dyDescent="0.3">
      <c r="B311" s="3"/>
      <c r="C311" s="8"/>
      <c r="D311" s="8"/>
      <c r="E311" s="8"/>
      <c r="F311" s="8"/>
      <c r="G311" s="16"/>
      <c r="H311" s="16"/>
      <c r="I311" s="317"/>
      <c r="J311" s="335"/>
      <c r="K311" s="15"/>
      <c r="L311" s="15"/>
    </row>
    <row r="312" spans="2:12" x14ac:dyDescent="0.3">
      <c r="B312" s="3"/>
      <c r="C312" s="8"/>
      <c r="D312" s="8"/>
      <c r="E312" s="8"/>
      <c r="F312" s="8"/>
      <c r="G312" s="16"/>
      <c r="H312" s="16"/>
      <c r="I312" s="317"/>
      <c r="J312" s="335"/>
      <c r="K312" s="15"/>
      <c r="L312" s="15"/>
    </row>
    <row r="313" spans="2:12" x14ac:dyDescent="0.3">
      <c r="B313" s="3"/>
      <c r="C313" s="8"/>
      <c r="D313" s="8"/>
      <c r="E313" s="8"/>
      <c r="F313" s="8"/>
      <c r="G313" s="16"/>
      <c r="H313" s="16"/>
      <c r="I313" s="317"/>
      <c r="J313" s="335"/>
      <c r="K313" s="15"/>
      <c r="L313" s="15"/>
    </row>
    <row r="314" spans="2:12" x14ac:dyDescent="0.3">
      <c r="B314" s="3"/>
      <c r="C314" s="8"/>
      <c r="D314" s="8"/>
      <c r="E314" s="8"/>
      <c r="F314" s="8"/>
      <c r="G314" s="16"/>
      <c r="H314" s="16"/>
      <c r="I314" s="317"/>
      <c r="J314" s="335"/>
      <c r="K314" s="15"/>
      <c r="L314" s="15"/>
    </row>
    <row r="315" spans="2:12" x14ac:dyDescent="0.3">
      <c r="B315" s="3"/>
      <c r="C315" s="8"/>
      <c r="D315" s="8"/>
      <c r="E315" s="8"/>
      <c r="F315" s="8"/>
      <c r="G315" s="16"/>
      <c r="H315" s="16"/>
      <c r="I315" s="317"/>
      <c r="J315" s="335"/>
      <c r="K315" s="15"/>
      <c r="L315" s="15"/>
    </row>
    <row r="316" spans="2:12" x14ac:dyDescent="0.3">
      <c r="B316" s="3"/>
      <c r="C316" s="8"/>
      <c r="D316" s="8"/>
      <c r="E316" s="8"/>
      <c r="F316" s="8"/>
      <c r="G316" s="16"/>
      <c r="H316" s="16"/>
      <c r="I316" s="317"/>
      <c r="J316" s="335"/>
      <c r="K316" s="15"/>
      <c r="L316" s="15"/>
    </row>
    <row r="317" spans="2:12" x14ac:dyDescent="0.3">
      <c r="B317" s="3"/>
      <c r="C317" s="8"/>
      <c r="D317" s="8"/>
      <c r="E317" s="8"/>
      <c r="F317" s="8"/>
      <c r="G317" s="16"/>
      <c r="H317" s="16"/>
      <c r="I317" s="317"/>
      <c r="J317" s="335"/>
      <c r="K317" s="15"/>
      <c r="L317" s="15"/>
    </row>
    <row r="318" spans="2:12" x14ac:dyDescent="0.3">
      <c r="B318" s="3"/>
      <c r="C318" s="8"/>
      <c r="D318" s="8"/>
      <c r="E318" s="8"/>
      <c r="F318" s="8"/>
      <c r="G318" s="16"/>
      <c r="H318" s="16"/>
      <c r="I318" s="317"/>
      <c r="J318" s="335"/>
      <c r="K318" s="15"/>
      <c r="L318" s="15"/>
    </row>
    <row r="319" spans="2:12" x14ac:dyDescent="0.3">
      <c r="B319" s="3"/>
      <c r="C319" s="8"/>
      <c r="D319" s="8"/>
      <c r="E319" s="8"/>
      <c r="F319" s="8"/>
      <c r="G319" s="16"/>
      <c r="H319" s="16"/>
      <c r="I319" s="317"/>
      <c r="J319" s="335"/>
      <c r="K319" s="15"/>
      <c r="L319" s="15"/>
    </row>
    <row r="320" spans="2:12" x14ac:dyDescent="0.3">
      <c r="B320" s="3"/>
      <c r="C320" s="8"/>
      <c r="D320" s="8"/>
      <c r="E320" s="8"/>
      <c r="F320" s="8"/>
      <c r="G320" s="16"/>
      <c r="H320" s="16"/>
      <c r="I320" s="317"/>
      <c r="J320" s="335"/>
      <c r="K320" s="15"/>
      <c r="L320" s="15"/>
    </row>
    <row r="321" spans="2:12" x14ac:dyDescent="0.3">
      <c r="B321" s="3"/>
      <c r="C321" s="8"/>
      <c r="D321" s="8"/>
      <c r="E321" s="8"/>
      <c r="F321" s="8"/>
      <c r="G321" s="16"/>
      <c r="H321" s="16"/>
      <c r="I321" s="317"/>
      <c r="J321" s="335"/>
      <c r="K321" s="15"/>
      <c r="L321" s="15"/>
    </row>
    <row r="322" spans="2:12" x14ac:dyDescent="0.3">
      <c r="B322" s="3"/>
      <c r="C322" s="8"/>
      <c r="D322" s="8"/>
      <c r="E322" s="8"/>
      <c r="F322" s="8"/>
      <c r="G322" s="16"/>
      <c r="H322" s="16"/>
      <c r="I322" s="317"/>
      <c r="J322" s="335"/>
      <c r="K322" s="15"/>
      <c r="L322" s="15"/>
    </row>
    <row r="323" spans="2:12" x14ac:dyDescent="0.3">
      <c r="B323" s="3"/>
      <c r="C323" s="8"/>
      <c r="D323" s="8"/>
      <c r="E323" s="8"/>
      <c r="F323" s="8"/>
      <c r="G323" s="16"/>
      <c r="H323" s="16"/>
      <c r="I323" s="317"/>
      <c r="J323" s="335"/>
      <c r="K323" s="15"/>
      <c r="L323" s="15"/>
    </row>
    <row r="324" spans="2:12" x14ac:dyDescent="0.3">
      <c r="B324" s="3"/>
      <c r="C324" s="8"/>
      <c r="D324" s="8"/>
      <c r="E324" s="8"/>
      <c r="F324" s="8"/>
      <c r="G324" s="16"/>
      <c r="H324" s="16"/>
      <c r="I324" s="317"/>
      <c r="J324" s="335"/>
      <c r="K324" s="15"/>
      <c r="L324" s="15"/>
    </row>
    <row r="325" spans="2:12" x14ac:dyDescent="0.3">
      <c r="B325" s="3"/>
      <c r="C325" s="8"/>
      <c r="D325" s="8"/>
      <c r="E325" s="8"/>
      <c r="F325" s="8"/>
      <c r="G325" s="16"/>
      <c r="H325" s="16"/>
      <c r="I325" s="317"/>
      <c r="J325" s="335"/>
      <c r="K325" s="15"/>
      <c r="L325" s="15"/>
    </row>
    <row r="326" spans="2:12" x14ac:dyDescent="0.3">
      <c r="B326" s="3"/>
      <c r="C326" s="8"/>
      <c r="D326" s="8"/>
      <c r="E326" s="8"/>
      <c r="F326" s="8"/>
      <c r="G326" s="16"/>
      <c r="H326" s="16"/>
      <c r="I326" s="317"/>
      <c r="J326" s="335"/>
      <c r="K326" s="15"/>
      <c r="L326" s="15"/>
    </row>
    <row r="327" spans="2:12" x14ac:dyDescent="0.3">
      <c r="B327" s="3"/>
      <c r="C327" s="8"/>
      <c r="D327" s="8"/>
      <c r="E327" s="8"/>
      <c r="F327" s="8"/>
      <c r="G327" s="16"/>
      <c r="H327" s="16"/>
      <c r="I327" s="317"/>
      <c r="J327" s="335"/>
      <c r="K327" s="15"/>
      <c r="L327" s="15"/>
    </row>
    <row r="328" spans="2:12" x14ac:dyDescent="0.3">
      <c r="B328" s="3"/>
      <c r="C328" s="8"/>
      <c r="D328" s="8"/>
      <c r="E328" s="8"/>
      <c r="F328" s="8"/>
      <c r="G328" s="16"/>
      <c r="H328" s="16"/>
      <c r="I328" s="317"/>
      <c r="J328" s="335"/>
      <c r="K328" s="15"/>
      <c r="L328" s="15"/>
    </row>
    <row r="329" spans="2:12" x14ac:dyDescent="0.3">
      <c r="B329" s="3"/>
      <c r="C329" s="8"/>
      <c r="D329" s="8"/>
      <c r="E329" s="8"/>
      <c r="F329" s="8"/>
      <c r="G329" s="16"/>
      <c r="H329" s="16"/>
      <c r="I329" s="317"/>
      <c r="J329" s="335"/>
      <c r="K329" s="15"/>
      <c r="L329" s="15"/>
    </row>
    <row r="330" spans="2:12" x14ac:dyDescent="0.3">
      <c r="B330" s="3"/>
      <c r="C330" s="8"/>
      <c r="D330" s="8"/>
      <c r="E330" s="8"/>
      <c r="F330" s="8"/>
      <c r="G330" s="16"/>
      <c r="H330" s="16"/>
      <c r="I330" s="317"/>
      <c r="J330" s="335"/>
      <c r="K330" s="15"/>
      <c r="L330" s="15"/>
    </row>
    <row r="331" spans="2:12" x14ac:dyDescent="0.3">
      <c r="B331" s="3"/>
      <c r="C331" s="8"/>
      <c r="D331" s="8"/>
      <c r="E331" s="8"/>
      <c r="F331" s="8"/>
      <c r="G331" s="16"/>
      <c r="H331" s="16"/>
      <c r="I331" s="317"/>
      <c r="J331" s="335"/>
      <c r="K331" s="15"/>
      <c r="L331" s="15"/>
    </row>
    <row r="332" spans="2:12" x14ac:dyDescent="0.3">
      <c r="B332" s="3"/>
      <c r="C332" s="8"/>
      <c r="D332" s="8"/>
      <c r="E332" s="8"/>
      <c r="F332" s="8"/>
      <c r="G332" s="16"/>
      <c r="H332" s="16"/>
      <c r="I332" s="317"/>
      <c r="J332" s="335"/>
      <c r="K332" s="15"/>
      <c r="L332" s="15"/>
    </row>
    <row r="333" spans="2:12" x14ac:dyDescent="0.3">
      <c r="B333" s="3"/>
      <c r="C333" s="8"/>
      <c r="D333" s="8"/>
      <c r="E333" s="8"/>
      <c r="F333" s="8"/>
      <c r="G333" s="16"/>
      <c r="H333" s="16"/>
      <c r="I333" s="317"/>
      <c r="J333" s="335"/>
      <c r="K333" s="15"/>
      <c r="L333" s="15"/>
    </row>
    <row r="334" spans="2:12" x14ac:dyDescent="0.3">
      <c r="B334" s="3"/>
      <c r="C334" s="8"/>
      <c r="D334" s="8"/>
      <c r="E334" s="8"/>
      <c r="F334" s="8"/>
      <c r="G334" s="16"/>
      <c r="H334" s="16"/>
      <c r="I334" s="317"/>
      <c r="J334" s="335"/>
      <c r="K334" s="15"/>
      <c r="L334" s="15"/>
    </row>
    <row r="335" spans="2:12" x14ac:dyDescent="0.3">
      <c r="B335" s="3"/>
      <c r="C335" s="8"/>
      <c r="D335" s="8"/>
      <c r="E335" s="8"/>
      <c r="F335" s="8"/>
      <c r="G335" s="16"/>
      <c r="H335" s="16"/>
      <c r="I335" s="317"/>
      <c r="J335" s="335"/>
      <c r="K335" s="15"/>
      <c r="L335" s="15"/>
    </row>
    <row r="336" spans="2:12" x14ac:dyDescent="0.3">
      <c r="B336" s="3"/>
      <c r="C336" s="8"/>
      <c r="D336" s="8"/>
      <c r="E336" s="8"/>
      <c r="F336" s="8"/>
      <c r="G336" s="16"/>
      <c r="H336" s="16"/>
      <c r="I336" s="317"/>
      <c r="J336" s="335"/>
      <c r="K336" s="15"/>
      <c r="L336" s="15"/>
    </row>
    <row r="337" spans="2:12" x14ac:dyDescent="0.3">
      <c r="B337" s="3"/>
      <c r="C337" s="8"/>
      <c r="D337" s="8"/>
      <c r="E337" s="8"/>
      <c r="F337" s="8"/>
      <c r="G337" s="16"/>
      <c r="H337" s="16"/>
      <c r="I337" s="317"/>
      <c r="J337" s="335"/>
      <c r="K337" s="15"/>
      <c r="L337" s="15"/>
    </row>
    <row r="338" spans="2:12" x14ac:dyDescent="0.3">
      <c r="B338" s="3"/>
      <c r="C338" s="8"/>
      <c r="D338" s="8"/>
      <c r="E338" s="8"/>
      <c r="F338" s="8"/>
      <c r="G338" s="16"/>
      <c r="H338" s="16"/>
      <c r="I338" s="317"/>
      <c r="J338" s="335"/>
      <c r="K338" s="15"/>
      <c r="L338" s="15"/>
    </row>
    <row r="339" spans="2:12" x14ac:dyDescent="0.3">
      <c r="B339" s="3"/>
      <c r="C339" s="8"/>
      <c r="D339" s="8"/>
      <c r="E339" s="8"/>
      <c r="F339" s="8"/>
      <c r="G339" s="16"/>
      <c r="H339" s="16"/>
      <c r="I339" s="317"/>
      <c r="J339" s="335"/>
      <c r="K339" s="15"/>
      <c r="L339" s="15"/>
    </row>
    <row r="340" spans="2:12" x14ac:dyDescent="0.3">
      <c r="B340" s="3"/>
      <c r="C340" s="8"/>
      <c r="D340" s="8"/>
      <c r="E340" s="8"/>
      <c r="F340" s="8"/>
      <c r="G340" s="16"/>
      <c r="H340" s="16"/>
      <c r="I340" s="317"/>
      <c r="J340" s="335"/>
      <c r="K340" s="15"/>
      <c r="L340" s="15"/>
    </row>
    <row r="341" spans="2:12" x14ac:dyDescent="0.3">
      <c r="B341" s="3"/>
      <c r="C341" s="8"/>
      <c r="D341" s="8"/>
      <c r="E341" s="8"/>
      <c r="F341" s="8"/>
      <c r="G341" s="16"/>
      <c r="H341" s="16"/>
      <c r="I341" s="317"/>
      <c r="J341" s="335"/>
      <c r="K341" s="15"/>
      <c r="L341" s="15"/>
    </row>
    <row r="342" spans="2:12" x14ac:dyDescent="0.3">
      <c r="B342" s="3"/>
      <c r="C342" s="8"/>
      <c r="D342" s="8"/>
      <c r="E342" s="8"/>
      <c r="F342" s="8"/>
      <c r="G342" s="16"/>
      <c r="H342" s="16"/>
      <c r="I342" s="317"/>
      <c r="J342" s="335"/>
      <c r="K342" s="15"/>
      <c r="L342" s="15"/>
    </row>
    <row r="343" spans="2:12" x14ac:dyDescent="0.3">
      <c r="B343" s="3"/>
      <c r="C343" s="8"/>
      <c r="D343" s="8"/>
      <c r="E343" s="8"/>
      <c r="F343" s="8"/>
      <c r="G343" s="16"/>
      <c r="H343" s="16"/>
      <c r="I343" s="317"/>
      <c r="J343" s="335"/>
      <c r="K343" s="15"/>
      <c r="L343" s="15"/>
    </row>
    <row r="344" spans="2:12" x14ac:dyDescent="0.3">
      <c r="B344" s="3"/>
      <c r="C344" s="8"/>
      <c r="D344" s="8"/>
      <c r="E344" s="8"/>
      <c r="F344" s="8"/>
      <c r="G344" s="16"/>
      <c r="H344" s="16"/>
      <c r="I344" s="317"/>
      <c r="J344" s="335"/>
      <c r="K344" s="15"/>
      <c r="L344" s="15"/>
    </row>
    <row r="345" spans="2:12" x14ac:dyDescent="0.3">
      <c r="B345" s="3"/>
      <c r="C345" s="8"/>
      <c r="D345" s="8"/>
      <c r="E345" s="8"/>
      <c r="F345" s="8"/>
      <c r="G345" s="16"/>
      <c r="H345" s="16"/>
      <c r="I345" s="317"/>
      <c r="J345" s="335"/>
      <c r="K345" s="15"/>
      <c r="L345" s="15"/>
    </row>
    <row r="346" spans="2:12" x14ac:dyDescent="0.3">
      <c r="B346" s="3"/>
      <c r="C346" s="8"/>
      <c r="D346" s="8"/>
      <c r="E346" s="8"/>
      <c r="F346" s="8"/>
      <c r="G346" s="16"/>
      <c r="H346" s="16"/>
      <c r="I346" s="317"/>
      <c r="J346" s="335"/>
      <c r="K346" s="15"/>
      <c r="L346" s="15"/>
    </row>
    <row r="347" spans="2:12" x14ac:dyDescent="0.3">
      <c r="B347" s="3"/>
      <c r="C347" s="8"/>
      <c r="D347" s="8"/>
      <c r="E347" s="8"/>
      <c r="F347" s="8"/>
      <c r="G347" s="16"/>
      <c r="H347" s="16"/>
      <c r="I347" s="317"/>
      <c r="J347" s="335"/>
      <c r="K347" s="15"/>
      <c r="L347" s="15"/>
    </row>
    <row r="348" spans="2:12" x14ac:dyDescent="0.3">
      <c r="B348" s="3"/>
      <c r="C348" s="8"/>
      <c r="D348" s="8"/>
      <c r="E348" s="8"/>
      <c r="F348" s="8"/>
      <c r="G348" s="16"/>
      <c r="H348" s="16"/>
      <c r="I348" s="317"/>
      <c r="J348" s="335"/>
      <c r="K348" s="15"/>
      <c r="L348" s="15"/>
    </row>
    <row r="349" spans="2:12" x14ac:dyDescent="0.3">
      <c r="B349" s="3"/>
      <c r="C349" s="8"/>
      <c r="D349" s="8"/>
      <c r="E349" s="8"/>
      <c r="F349" s="8"/>
      <c r="G349" s="16"/>
      <c r="H349" s="16"/>
      <c r="I349" s="317"/>
      <c r="J349" s="335"/>
      <c r="K349" s="15"/>
      <c r="L349" s="15"/>
    </row>
    <row r="350" spans="2:12" x14ac:dyDescent="0.3">
      <c r="B350" s="3"/>
      <c r="C350" s="8"/>
      <c r="D350" s="8"/>
      <c r="E350" s="8"/>
      <c r="F350" s="8"/>
      <c r="G350" s="16"/>
      <c r="H350" s="16"/>
      <c r="I350" s="317"/>
      <c r="J350" s="335"/>
      <c r="K350" s="15"/>
      <c r="L350" s="15"/>
    </row>
    <row r="351" spans="2:12" x14ac:dyDescent="0.3">
      <c r="B351" s="3"/>
      <c r="C351" s="8"/>
      <c r="D351" s="8"/>
      <c r="E351" s="8"/>
      <c r="F351" s="8"/>
      <c r="G351" s="16"/>
      <c r="H351" s="16"/>
      <c r="I351" s="317"/>
      <c r="J351" s="335"/>
      <c r="K351" s="15"/>
      <c r="L351" s="15"/>
    </row>
    <row r="352" spans="2:12" x14ac:dyDescent="0.3">
      <c r="B352" s="3"/>
      <c r="C352" s="8"/>
      <c r="D352" s="8"/>
      <c r="E352" s="8"/>
      <c r="F352" s="8"/>
      <c r="G352" s="16"/>
      <c r="H352" s="16"/>
      <c r="I352" s="317"/>
      <c r="J352" s="335"/>
      <c r="K352" s="15"/>
      <c r="L352" s="15"/>
    </row>
    <row r="353" spans="2:12" x14ac:dyDescent="0.3">
      <c r="B353" s="3"/>
      <c r="C353" s="8"/>
      <c r="D353" s="8"/>
      <c r="E353" s="8"/>
      <c r="F353" s="8"/>
      <c r="G353" s="16"/>
      <c r="H353" s="16"/>
      <c r="I353" s="317"/>
      <c r="J353" s="335"/>
      <c r="K353" s="15"/>
      <c r="L353" s="15"/>
    </row>
    <row r="354" spans="2:12" x14ac:dyDescent="0.3">
      <c r="B354" s="3"/>
      <c r="C354" s="8"/>
      <c r="D354" s="8"/>
      <c r="E354" s="8"/>
      <c r="F354" s="8"/>
      <c r="G354" s="16"/>
      <c r="H354" s="16"/>
      <c r="I354" s="317"/>
      <c r="J354" s="335"/>
      <c r="K354" s="15"/>
      <c r="L354" s="15"/>
    </row>
    <row r="355" spans="2:12" x14ac:dyDescent="0.3">
      <c r="B355" s="3"/>
      <c r="C355" s="8"/>
      <c r="D355" s="8"/>
      <c r="E355" s="8"/>
      <c r="F355" s="8"/>
      <c r="G355" s="16"/>
      <c r="H355" s="16"/>
      <c r="I355" s="317"/>
      <c r="J355" s="335"/>
      <c r="K355" s="15"/>
      <c r="L355" s="15"/>
    </row>
    <row r="356" spans="2:12" x14ac:dyDescent="0.3">
      <c r="B356" s="3"/>
      <c r="C356" s="8"/>
      <c r="D356" s="8"/>
      <c r="E356" s="8"/>
      <c r="F356" s="8"/>
      <c r="G356" s="16"/>
      <c r="H356" s="16"/>
      <c r="I356" s="317"/>
      <c r="J356" s="335"/>
      <c r="K356" s="15"/>
      <c r="L356" s="15"/>
    </row>
    <row r="357" spans="2:12" x14ac:dyDescent="0.3">
      <c r="B357" s="3"/>
      <c r="C357" s="8"/>
      <c r="D357" s="8"/>
      <c r="E357" s="8"/>
      <c r="F357" s="8"/>
      <c r="G357" s="16"/>
      <c r="H357" s="16"/>
      <c r="I357" s="317"/>
      <c r="J357" s="335"/>
      <c r="K357" s="15"/>
      <c r="L357" s="15"/>
    </row>
    <row r="358" spans="2:12" x14ac:dyDescent="0.3">
      <c r="B358" s="3"/>
      <c r="C358" s="8"/>
      <c r="D358" s="8"/>
      <c r="E358" s="8"/>
      <c r="F358" s="8"/>
      <c r="G358" s="16"/>
      <c r="H358" s="16"/>
      <c r="I358" s="317"/>
      <c r="J358" s="335"/>
      <c r="K358" s="15"/>
      <c r="L358" s="15"/>
    </row>
    <row r="359" spans="2:12" x14ac:dyDescent="0.3">
      <c r="B359" s="3"/>
      <c r="C359" s="8"/>
      <c r="D359" s="8"/>
      <c r="E359" s="8"/>
      <c r="F359" s="8"/>
      <c r="G359" s="16"/>
      <c r="H359" s="16"/>
      <c r="I359" s="317"/>
      <c r="J359" s="335"/>
      <c r="K359" s="15"/>
      <c r="L359" s="15"/>
    </row>
    <row r="360" spans="2:12" x14ac:dyDescent="0.3">
      <c r="B360" s="3"/>
      <c r="C360" s="8"/>
      <c r="D360" s="8"/>
      <c r="E360" s="8"/>
      <c r="F360" s="8"/>
      <c r="G360" s="16"/>
      <c r="H360" s="16"/>
      <c r="I360" s="317"/>
      <c r="J360" s="335"/>
      <c r="K360" s="15"/>
      <c r="L360" s="15"/>
    </row>
    <row r="361" spans="2:12" x14ac:dyDescent="0.3">
      <c r="B361" s="3"/>
      <c r="C361" s="8"/>
      <c r="D361" s="8"/>
      <c r="E361" s="8"/>
      <c r="F361" s="8"/>
      <c r="G361" s="16"/>
      <c r="H361" s="16"/>
      <c r="I361" s="317"/>
      <c r="J361" s="335"/>
      <c r="K361" s="15"/>
      <c r="L361" s="15"/>
    </row>
    <row r="362" spans="2:12" x14ac:dyDescent="0.3">
      <c r="B362" s="3"/>
      <c r="C362" s="8"/>
      <c r="D362" s="8"/>
      <c r="E362" s="8"/>
      <c r="F362" s="8"/>
      <c r="G362" s="16"/>
      <c r="H362" s="16"/>
      <c r="I362" s="317"/>
      <c r="J362" s="335"/>
      <c r="K362" s="15"/>
      <c r="L362" s="15"/>
    </row>
    <row r="363" spans="2:12" x14ac:dyDescent="0.3">
      <c r="B363" s="3"/>
      <c r="C363" s="8"/>
      <c r="D363" s="8"/>
      <c r="E363" s="8"/>
      <c r="F363" s="8"/>
      <c r="G363" s="16"/>
      <c r="H363" s="16"/>
      <c r="I363" s="317"/>
      <c r="J363" s="335"/>
      <c r="K363" s="15"/>
      <c r="L363" s="15"/>
    </row>
    <row r="364" spans="2:12" x14ac:dyDescent="0.3">
      <c r="B364" s="3"/>
      <c r="C364" s="8"/>
      <c r="D364" s="8"/>
      <c r="E364" s="8"/>
      <c r="F364" s="8"/>
      <c r="G364" s="16"/>
      <c r="H364" s="16"/>
      <c r="I364" s="317"/>
      <c r="J364" s="335"/>
      <c r="K364" s="15"/>
      <c r="L364" s="15"/>
    </row>
    <row r="365" spans="2:12" x14ac:dyDescent="0.3">
      <c r="B365" s="3"/>
      <c r="C365" s="8"/>
      <c r="D365" s="8"/>
      <c r="E365" s="8"/>
      <c r="F365" s="8"/>
      <c r="G365" s="16"/>
      <c r="H365" s="16"/>
      <c r="I365" s="317"/>
      <c r="J365" s="335"/>
      <c r="K365" s="15"/>
      <c r="L365" s="15"/>
    </row>
    <row r="366" spans="2:12" x14ac:dyDescent="0.3">
      <c r="B366" s="3"/>
      <c r="C366" s="8"/>
      <c r="D366" s="8"/>
      <c r="E366" s="8"/>
      <c r="F366" s="8"/>
      <c r="G366" s="16"/>
      <c r="H366" s="16"/>
      <c r="I366" s="317"/>
      <c r="J366" s="335"/>
      <c r="K366" s="15"/>
      <c r="L366" s="15"/>
    </row>
    <row r="367" spans="2:12" x14ac:dyDescent="0.3">
      <c r="B367" s="3"/>
      <c r="C367" s="8"/>
      <c r="D367" s="8"/>
      <c r="E367" s="8"/>
      <c r="F367" s="8"/>
      <c r="G367" s="16"/>
      <c r="H367" s="16"/>
      <c r="I367" s="317"/>
      <c r="J367" s="335"/>
      <c r="K367" s="15"/>
      <c r="L367" s="15"/>
    </row>
    <row r="368" spans="2:12" x14ac:dyDescent="0.3">
      <c r="B368" s="3"/>
      <c r="C368" s="8"/>
      <c r="D368" s="8"/>
      <c r="E368" s="8"/>
      <c r="F368" s="8"/>
      <c r="G368" s="16"/>
      <c r="H368" s="16"/>
      <c r="I368" s="317"/>
      <c r="J368" s="335"/>
      <c r="K368" s="15"/>
      <c r="L368" s="15"/>
    </row>
    <row r="369" spans="2:12" x14ac:dyDescent="0.3">
      <c r="B369" s="3"/>
      <c r="C369" s="8"/>
      <c r="D369" s="8"/>
      <c r="E369" s="8"/>
      <c r="F369" s="8"/>
      <c r="G369" s="16"/>
      <c r="H369" s="16"/>
      <c r="I369" s="317"/>
      <c r="J369" s="335"/>
      <c r="K369" s="15"/>
      <c r="L369" s="15"/>
    </row>
    <row r="370" spans="2:12" x14ac:dyDescent="0.3">
      <c r="B370" s="3"/>
      <c r="C370" s="8"/>
      <c r="D370" s="8"/>
      <c r="E370" s="8"/>
      <c r="F370" s="8"/>
      <c r="G370" s="16"/>
      <c r="H370" s="16"/>
      <c r="I370" s="317"/>
      <c r="J370" s="335"/>
      <c r="K370" s="15"/>
      <c r="L370" s="15"/>
    </row>
    <row r="371" spans="2:12" x14ac:dyDescent="0.3">
      <c r="B371" s="3"/>
      <c r="C371" s="8"/>
      <c r="D371" s="8"/>
      <c r="E371" s="8"/>
      <c r="F371" s="8"/>
      <c r="G371" s="16"/>
      <c r="H371" s="16"/>
      <c r="I371" s="317"/>
      <c r="J371" s="335"/>
      <c r="K371" s="15"/>
      <c r="L371" s="15"/>
    </row>
    <row r="372" spans="2:12" x14ac:dyDescent="0.3">
      <c r="B372" s="3"/>
      <c r="C372" s="8"/>
      <c r="D372" s="8"/>
      <c r="E372" s="8"/>
      <c r="F372" s="8"/>
      <c r="G372" s="16"/>
      <c r="H372" s="16"/>
      <c r="I372" s="317"/>
      <c r="J372" s="335"/>
      <c r="K372" s="15"/>
      <c r="L372" s="15"/>
    </row>
    <row r="373" spans="2:12" x14ac:dyDescent="0.3">
      <c r="B373" s="3"/>
      <c r="C373" s="8"/>
      <c r="D373" s="8"/>
      <c r="E373" s="8"/>
      <c r="F373" s="8"/>
      <c r="G373" s="16"/>
      <c r="H373" s="16"/>
      <c r="I373" s="317"/>
      <c r="J373" s="335"/>
      <c r="K373" s="15"/>
      <c r="L373" s="15"/>
    </row>
    <row r="374" spans="2:12" x14ac:dyDescent="0.3">
      <c r="B374" s="3"/>
      <c r="C374" s="8"/>
      <c r="D374" s="8"/>
      <c r="E374" s="8"/>
      <c r="F374" s="8"/>
      <c r="G374" s="16"/>
      <c r="H374" s="16"/>
      <c r="I374" s="317"/>
      <c r="J374" s="335"/>
      <c r="K374" s="15"/>
      <c r="L374" s="15"/>
    </row>
    <row r="375" spans="2:12" x14ac:dyDescent="0.3">
      <c r="B375" s="3"/>
      <c r="C375" s="8"/>
      <c r="D375" s="8"/>
      <c r="E375" s="8"/>
      <c r="F375" s="8"/>
      <c r="G375" s="16"/>
      <c r="H375" s="16"/>
      <c r="I375" s="317"/>
      <c r="J375" s="335"/>
      <c r="K375" s="15"/>
      <c r="L375" s="15"/>
    </row>
    <row r="376" spans="2:12" x14ac:dyDescent="0.3">
      <c r="B376" s="3"/>
      <c r="C376" s="8"/>
      <c r="D376" s="8"/>
      <c r="E376" s="8"/>
      <c r="F376" s="8"/>
      <c r="G376" s="16"/>
      <c r="H376" s="16"/>
      <c r="I376" s="317"/>
      <c r="J376" s="335"/>
      <c r="K376" s="15"/>
      <c r="L376" s="15"/>
    </row>
    <row r="377" spans="2:12" x14ac:dyDescent="0.3">
      <c r="B377" s="3"/>
      <c r="C377" s="8"/>
      <c r="D377" s="8"/>
      <c r="E377" s="8"/>
      <c r="F377" s="8"/>
      <c r="G377" s="16"/>
      <c r="H377" s="16"/>
      <c r="I377" s="317"/>
      <c r="J377" s="335"/>
      <c r="K377" s="15"/>
      <c r="L377" s="15"/>
    </row>
    <row r="378" spans="2:12" x14ac:dyDescent="0.3">
      <c r="B378" s="3"/>
      <c r="C378" s="8"/>
      <c r="D378" s="8"/>
      <c r="E378" s="8"/>
      <c r="F378" s="8"/>
      <c r="G378" s="16"/>
      <c r="H378" s="16"/>
      <c r="I378" s="317"/>
      <c r="J378" s="335"/>
      <c r="K378" s="15"/>
      <c r="L378" s="15"/>
    </row>
    <row r="379" spans="2:12" x14ac:dyDescent="0.3">
      <c r="B379" s="3"/>
      <c r="C379" s="8"/>
      <c r="D379" s="8"/>
      <c r="E379" s="8"/>
      <c r="F379" s="8"/>
      <c r="G379" s="16"/>
      <c r="H379" s="16"/>
      <c r="I379" s="317"/>
      <c r="J379" s="335"/>
      <c r="K379" s="15"/>
      <c r="L379" s="15"/>
    </row>
    <row r="380" spans="2:12" x14ac:dyDescent="0.3">
      <c r="B380" s="3"/>
      <c r="C380" s="8"/>
      <c r="D380" s="8"/>
      <c r="E380" s="8"/>
      <c r="F380" s="8"/>
      <c r="G380" s="16"/>
      <c r="H380" s="16"/>
      <c r="I380" s="317"/>
      <c r="J380" s="335"/>
      <c r="K380" s="15"/>
      <c r="L380" s="15"/>
    </row>
    <row r="381" spans="2:12" x14ac:dyDescent="0.3">
      <c r="B381" s="3"/>
      <c r="C381" s="8"/>
      <c r="D381" s="8"/>
      <c r="E381" s="8"/>
      <c r="F381" s="8"/>
      <c r="G381" s="16"/>
      <c r="H381" s="16"/>
      <c r="I381" s="317"/>
      <c r="J381" s="335"/>
      <c r="K381" s="15"/>
      <c r="L381" s="15"/>
    </row>
    <row r="382" spans="2:12" x14ac:dyDescent="0.3">
      <c r="B382" s="3"/>
      <c r="C382" s="8"/>
      <c r="D382" s="8"/>
      <c r="E382" s="8"/>
      <c r="F382" s="8"/>
      <c r="G382" s="16"/>
      <c r="H382" s="16"/>
      <c r="I382" s="317"/>
      <c r="J382" s="335"/>
      <c r="K382" s="15"/>
      <c r="L382" s="15"/>
    </row>
    <row r="383" spans="2:12" x14ac:dyDescent="0.3">
      <c r="B383" s="3"/>
      <c r="C383" s="8"/>
      <c r="D383" s="8"/>
      <c r="E383" s="8"/>
      <c r="F383" s="8"/>
      <c r="G383" s="16"/>
      <c r="H383" s="16"/>
      <c r="I383" s="317"/>
      <c r="J383" s="335"/>
      <c r="K383" s="15"/>
      <c r="L383" s="15"/>
    </row>
    <row r="384" spans="2:12" x14ac:dyDescent="0.3">
      <c r="B384" s="6"/>
      <c r="C384" s="12"/>
      <c r="D384" s="12"/>
      <c r="E384" s="12"/>
      <c r="F384" s="12"/>
      <c r="G384" s="17"/>
      <c r="H384" s="17"/>
      <c r="I384" s="318"/>
    </row>
    <row r="385" spans="2:9" x14ac:dyDescent="0.3">
      <c r="B385" s="6"/>
      <c r="C385" s="12"/>
      <c r="D385" s="12"/>
      <c r="E385" s="12"/>
      <c r="F385" s="12"/>
      <c r="G385" s="17"/>
      <c r="H385" s="17"/>
      <c r="I385" s="318"/>
    </row>
    <row r="386" spans="2:9" x14ac:dyDescent="0.3">
      <c r="B386" s="6"/>
      <c r="C386" s="12"/>
      <c r="D386" s="12"/>
      <c r="E386" s="12"/>
      <c r="F386" s="12"/>
      <c r="G386" s="17"/>
      <c r="H386" s="17"/>
      <c r="I386" s="318"/>
    </row>
    <row r="387" spans="2:9" x14ac:dyDescent="0.3">
      <c r="B387" s="6"/>
      <c r="C387" s="12"/>
      <c r="D387" s="12"/>
      <c r="E387" s="12"/>
      <c r="F387" s="12"/>
      <c r="G387" s="17"/>
      <c r="H387" s="17"/>
      <c r="I387" s="318"/>
    </row>
    <row r="388" spans="2:9" x14ac:dyDescent="0.3">
      <c r="B388" s="6"/>
      <c r="C388" s="12"/>
      <c r="D388" s="12"/>
      <c r="E388" s="12"/>
      <c r="F388" s="12"/>
      <c r="G388" s="17"/>
      <c r="H388" s="17"/>
      <c r="I388" s="318"/>
    </row>
    <row r="389" spans="2:9" x14ac:dyDescent="0.3">
      <c r="B389" s="6"/>
      <c r="C389" s="12"/>
      <c r="D389" s="12"/>
      <c r="E389" s="12"/>
      <c r="F389" s="12"/>
      <c r="G389" s="17"/>
      <c r="H389" s="17"/>
      <c r="I389" s="318"/>
    </row>
    <row r="390" spans="2:9" x14ac:dyDescent="0.3">
      <c r="B390" s="6"/>
      <c r="C390" s="12"/>
      <c r="D390" s="12"/>
      <c r="E390" s="12"/>
      <c r="F390" s="12"/>
      <c r="G390" s="17"/>
      <c r="H390" s="17"/>
      <c r="I390" s="318"/>
    </row>
    <row r="391" spans="2:9" x14ac:dyDescent="0.3">
      <c r="B391" s="6"/>
      <c r="C391" s="12"/>
      <c r="D391" s="12"/>
      <c r="E391" s="12"/>
      <c r="F391" s="12"/>
      <c r="G391" s="17"/>
      <c r="H391" s="17"/>
      <c r="I391" s="318"/>
    </row>
    <row r="392" spans="2:9" x14ac:dyDescent="0.3">
      <c r="B392" s="6"/>
      <c r="C392" s="12"/>
      <c r="D392" s="12"/>
      <c r="E392" s="12"/>
      <c r="F392" s="12"/>
      <c r="G392" s="17"/>
      <c r="H392" s="17"/>
      <c r="I392" s="318"/>
    </row>
    <row r="393" spans="2:9" x14ac:dyDescent="0.3">
      <c r="B393" s="6"/>
      <c r="C393" s="12"/>
      <c r="D393" s="12"/>
      <c r="E393" s="12"/>
      <c r="F393" s="12"/>
      <c r="G393" s="17"/>
      <c r="H393" s="17"/>
      <c r="I393" s="318"/>
    </row>
    <row r="394" spans="2:9" x14ac:dyDescent="0.3">
      <c r="B394" s="6"/>
      <c r="C394" s="12"/>
      <c r="D394" s="12"/>
      <c r="E394" s="12"/>
      <c r="F394" s="12"/>
      <c r="G394" s="17"/>
      <c r="H394" s="17"/>
      <c r="I394" s="318"/>
    </row>
    <row r="395" spans="2:9" x14ac:dyDescent="0.3">
      <c r="B395" s="6"/>
      <c r="C395" s="12"/>
      <c r="D395" s="12"/>
      <c r="E395" s="12"/>
      <c r="F395" s="12"/>
      <c r="G395" s="17"/>
      <c r="H395" s="17"/>
      <c r="I395" s="318"/>
    </row>
    <row r="396" spans="2:9" x14ac:dyDescent="0.3">
      <c r="B396" s="6"/>
      <c r="C396" s="12"/>
      <c r="D396" s="12"/>
      <c r="E396" s="12"/>
      <c r="F396" s="12"/>
      <c r="G396" s="17"/>
      <c r="H396" s="17"/>
      <c r="I396" s="318"/>
    </row>
    <row r="397" spans="2:9" x14ac:dyDescent="0.3">
      <c r="B397" s="6"/>
      <c r="C397" s="12"/>
      <c r="D397" s="12"/>
      <c r="E397" s="12"/>
      <c r="F397" s="12"/>
      <c r="G397" s="17"/>
      <c r="H397" s="17"/>
      <c r="I397" s="318"/>
    </row>
    <row r="398" spans="2:9" x14ac:dyDescent="0.3">
      <c r="B398" s="6"/>
      <c r="C398" s="12"/>
      <c r="D398" s="12"/>
      <c r="E398" s="12"/>
      <c r="F398" s="12"/>
      <c r="G398" s="17"/>
      <c r="H398" s="17"/>
      <c r="I398" s="318"/>
    </row>
    <row r="399" spans="2:9" x14ac:dyDescent="0.3">
      <c r="B399" s="6"/>
      <c r="C399" s="12"/>
      <c r="D399" s="12"/>
      <c r="E399" s="12"/>
      <c r="F399" s="12"/>
      <c r="G399" s="17"/>
      <c r="H399" s="17"/>
      <c r="I399" s="318"/>
    </row>
    <row r="400" spans="2:9" x14ac:dyDescent="0.3">
      <c r="B400" s="6"/>
      <c r="C400" s="12"/>
      <c r="D400" s="12"/>
      <c r="E400" s="12"/>
      <c r="F400" s="12"/>
      <c r="G400" s="17"/>
      <c r="H400" s="17"/>
      <c r="I400" s="318"/>
    </row>
    <row r="401" spans="2:9" x14ac:dyDescent="0.3">
      <c r="B401" s="6"/>
      <c r="C401" s="12"/>
      <c r="D401" s="12"/>
      <c r="E401" s="12"/>
      <c r="F401" s="12"/>
      <c r="G401" s="17"/>
      <c r="H401" s="17"/>
      <c r="I401" s="318"/>
    </row>
    <row r="402" spans="2:9" x14ac:dyDescent="0.3">
      <c r="B402" s="6"/>
      <c r="C402" s="12"/>
      <c r="D402" s="12"/>
      <c r="E402" s="12"/>
      <c r="F402" s="12"/>
      <c r="G402" s="17"/>
      <c r="H402" s="17"/>
      <c r="I402" s="318"/>
    </row>
    <row r="403" spans="2:9" x14ac:dyDescent="0.3">
      <c r="B403" s="6"/>
      <c r="C403" s="12"/>
      <c r="D403" s="12"/>
      <c r="E403" s="12"/>
      <c r="F403" s="12"/>
      <c r="G403" s="17"/>
      <c r="H403" s="17"/>
      <c r="I403" s="318"/>
    </row>
    <row r="404" spans="2:9" x14ac:dyDescent="0.3">
      <c r="B404" s="6"/>
      <c r="C404" s="12"/>
      <c r="D404" s="12"/>
      <c r="E404" s="12"/>
      <c r="F404" s="12"/>
      <c r="G404" s="17"/>
      <c r="H404" s="17"/>
      <c r="I404" s="318"/>
    </row>
    <row r="405" spans="2:9" x14ac:dyDescent="0.3">
      <c r="B405" s="6"/>
      <c r="C405" s="12"/>
      <c r="D405" s="12"/>
      <c r="E405" s="12"/>
      <c r="F405" s="12"/>
      <c r="G405" s="17"/>
      <c r="H405" s="17"/>
      <c r="I405" s="318"/>
    </row>
    <row r="406" spans="2:9" x14ac:dyDescent="0.3">
      <c r="B406" s="6"/>
      <c r="C406" s="12"/>
      <c r="D406" s="12"/>
      <c r="E406" s="12"/>
      <c r="F406" s="12"/>
      <c r="G406" s="17"/>
      <c r="H406" s="17"/>
      <c r="I406" s="318"/>
    </row>
    <row r="407" spans="2:9" x14ac:dyDescent="0.3">
      <c r="B407" s="6"/>
      <c r="C407" s="12"/>
      <c r="D407" s="12"/>
      <c r="E407" s="12"/>
      <c r="F407" s="12"/>
      <c r="G407" s="17"/>
      <c r="H407" s="17"/>
      <c r="I407" s="318"/>
    </row>
    <row r="408" spans="2:9" x14ac:dyDescent="0.3">
      <c r="B408" s="6"/>
      <c r="C408" s="12"/>
      <c r="D408" s="12"/>
      <c r="E408" s="12"/>
      <c r="F408" s="12"/>
      <c r="G408" s="17"/>
      <c r="H408" s="17"/>
      <c r="I408" s="318"/>
    </row>
    <row r="409" spans="2:9" x14ac:dyDescent="0.3">
      <c r="B409" s="6"/>
      <c r="C409" s="12"/>
      <c r="D409" s="12"/>
      <c r="E409" s="12"/>
      <c r="F409" s="12"/>
      <c r="G409" s="17"/>
      <c r="H409" s="17"/>
      <c r="I409" s="318"/>
    </row>
    <row r="410" spans="2:9" x14ac:dyDescent="0.3">
      <c r="B410" s="6"/>
      <c r="C410" s="12"/>
      <c r="D410" s="12"/>
      <c r="E410" s="12"/>
      <c r="F410" s="12"/>
      <c r="G410" s="17"/>
      <c r="H410" s="17"/>
      <c r="I410" s="318"/>
    </row>
    <row r="411" spans="2:9" x14ac:dyDescent="0.3">
      <c r="B411" s="6"/>
      <c r="C411" s="12"/>
      <c r="D411" s="12"/>
      <c r="E411" s="12"/>
      <c r="F411" s="12"/>
      <c r="G411" s="17"/>
      <c r="H411" s="17"/>
      <c r="I411" s="318"/>
    </row>
    <row r="412" spans="2:9" x14ac:dyDescent="0.3">
      <c r="B412" s="6"/>
      <c r="C412" s="12"/>
      <c r="D412" s="12"/>
      <c r="E412" s="12"/>
      <c r="F412" s="12"/>
      <c r="G412" s="17"/>
      <c r="H412" s="17"/>
      <c r="I412" s="318"/>
    </row>
    <row r="413" spans="2:9" x14ac:dyDescent="0.3">
      <c r="B413" s="6"/>
      <c r="C413" s="12"/>
      <c r="D413" s="12"/>
      <c r="E413" s="12"/>
      <c r="F413" s="12"/>
      <c r="G413" s="17"/>
      <c r="H413" s="17"/>
      <c r="I413" s="318"/>
    </row>
    <row r="414" spans="2:9" x14ac:dyDescent="0.3">
      <c r="B414" s="6"/>
      <c r="C414" s="12"/>
      <c r="D414" s="12"/>
      <c r="E414" s="12"/>
      <c r="F414" s="12"/>
      <c r="G414" s="17"/>
      <c r="H414" s="17"/>
      <c r="I414" s="318"/>
    </row>
    <row r="415" spans="2:9" x14ac:dyDescent="0.3">
      <c r="B415" s="6"/>
      <c r="C415" s="12"/>
      <c r="D415" s="12"/>
      <c r="E415" s="12"/>
      <c r="F415" s="12"/>
      <c r="G415" s="17"/>
      <c r="H415" s="17"/>
      <c r="I415" s="318"/>
    </row>
    <row r="416" spans="2:9" x14ac:dyDescent="0.3">
      <c r="B416" s="6"/>
      <c r="C416" s="12"/>
      <c r="D416" s="12"/>
      <c r="E416" s="12"/>
      <c r="F416" s="12"/>
      <c r="G416" s="17"/>
      <c r="H416" s="17"/>
      <c r="I416" s="318"/>
    </row>
    <row r="417" spans="2:9" x14ac:dyDescent="0.3">
      <c r="B417" s="6"/>
      <c r="C417" s="12"/>
      <c r="D417" s="12"/>
      <c r="E417" s="12"/>
      <c r="F417" s="12"/>
      <c r="G417" s="17"/>
      <c r="H417" s="17"/>
      <c r="I417" s="318"/>
    </row>
    <row r="418" spans="2:9" x14ac:dyDescent="0.3">
      <c r="B418" s="6"/>
      <c r="C418" s="12"/>
      <c r="D418" s="12"/>
      <c r="E418" s="12"/>
      <c r="F418" s="12"/>
      <c r="G418" s="17"/>
      <c r="H418" s="17"/>
      <c r="I418" s="318"/>
    </row>
    <row r="419" spans="2:9" x14ac:dyDescent="0.3">
      <c r="B419" s="6"/>
      <c r="C419" s="12"/>
      <c r="D419" s="12"/>
      <c r="E419" s="12"/>
      <c r="F419" s="12"/>
      <c r="G419" s="17"/>
      <c r="H419" s="17"/>
      <c r="I419" s="318"/>
    </row>
    <row r="420" spans="2:9" x14ac:dyDescent="0.3">
      <c r="B420" s="6"/>
      <c r="C420" s="12"/>
      <c r="D420" s="12"/>
      <c r="E420" s="12"/>
      <c r="F420" s="12"/>
      <c r="G420" s="17"/>
      <c r="H420" s="17"/>
      <c r="I420" s="318"/>
    </row>
    <row r="421" spans="2:9" x14ac:dyDescent="0.3">
      <c r="B421" s="6"/>
      <c r="C421" s="12"/>
      <c r="D421" s="12"/>
      <c r="E421" s="12"/>
      <c r="F421" s="12"/>
      <c r="G421" s="17"/>
      <c r="H421" s="17"/>
      <c r="I421" s="318"/>
    </row>
    <row r="422" spans="2:9" x14ac:dyDescent="0.3">
      <c r="B422" s="6"/>
      <c r="C422" s="12"/>
      <c r="D422" s="12"/>
      <c r="E422" s="12"/>
      <c r="F422" s="12"/>
      <c r="G422" s="17"/>
      <c r="H422" s="17"/>
      <c r="I422" s="318"/>
    </row>
    <row r="423" spans="2:9" x14ac:dyDescent="0.3">
      <c r="B423" s="6"/>
      <c r="C423" s="12"/>
      <c r="D423" s="12"/>
      <c r="E423" s="12"/>
      <c r="F423" s="12"/>
      <c r="G423" s="17"/>
      <c r="H423" s="17"/>
      <c r="I423" s="318"/>
    </row>
    <row r="424" spans="2:9" x14ac:dyDescent="0.3">
      <c r="B424" s="6"/>
      <c r="C424" s="12"/>
      <c r="D424" s="12"/>
      <c r="E424" s="12"/>
      <c r="F424" s="12"/>
      <c r="G424" s="17"/>
      <c r="H424" s="17"/>
      <c r="I424" s="318"/>
    </row>
    <row r="425" spans="2:9" x14ac:dyDescent="0.3">
      <c r="B425" s="6"/>
      <c r="C425" s="12"/>
      <c r="D425" s="12"/>
      <c r="E425" s="12"/>
      <c r="F425" s="12"/>
      <c r="G425" s="17"/>
      <c r="H425" s="17"/>
      <c r="I425" s="318"/>
    </row>
    <row r="426" spans="2:9" x14ac:dyDescent="0.3">
      <c r="B426" s="6"/>
      <c r="C426" s="12"/>
      <c r="D426" s="12"/>
      <c r="E426" s="12"/>
      <c r="F426" s="12"/>
      <c r="G426" s="17"/>
      <c r="H426" s="17"/>
      <c r="I426" s="318"/>
    </row>
    <row r="427" spans="2:9" x14ac:dyDescent="0.3">
      <c r="B427" s="6"/>
      <c r="C427" s="12"/>
      <c r="D427" s="12"/>
      <c r="E427" s="12"/>
      <c r="F427" s="12"/>
      <c r="G427" s="17"/>
      <c r="H427" s="17"/>
      <c r="I427" s="318"/>
    </row>
    <row r="428" spans="2:9" x14ac:dyDescent="0.3">
      <c r="B428" s="6"/>
      <c r="C428" s="12"/>
      <c r="D428" s="12"/>
      <c r="E428" s="12"/>
      <c r="F428" s="12"/>
      <c r="G428" s="17"/>
      <c r="H428" s="17"/>
      <c r="I428" s="318"/>
    </row>
    <row r="429" spans="2:9" x14ac:dyDescent="0.3">
      <c r="B429" s="6"/>
      <c r="C429" s="12"/>
      <c r="D429" s="12"/>
      <c r="E429" s="12"/>
      <c r="F429" s="12"/>
      <c r="G429" s="17"/>
      <c r="H429" s="17"/>
      <c r="I429" s="318"/>
    </row>
    <row r="430" spans="2:9" x14ac:dyDescent="0.3">
      <c r="B430" s="6"/>
      <c r="C430" s="12"/>
      <c r="D430" s="12"/>
      <c r="E430" s="12"/>
      <c r="F430" s="12"/>
      <c r="G430" s="17"/>
      <c r="H430" s="17"/>
      <c r="I430" s="318"/>
    </row>
    <row r="431" spans="2:9" x14ac:dyDescent="0.3">
      <c r="B431" s="6"/>
      <c r="C431" s="12"/>
      <c r="D431" s="12"/>
      <c r="E431" s="12"/>
      <c r="F431" s="12"/>
      <c r="G431" s="17"/>
      <c r="H431" s="17"/>
      <c r="I431" s="318"/>
    </row>
    <row r="432" spans="2:9" x14ac:dyDescent="0.3">
      <c r="B432" s="6"/>
      <c r="C432" s="12"/>
      <c r="D432" s="12"/>
      <c r="E432" s="12"/>
      <c r="F432" s="12"/>
      <c r="G432" s="17"/>
      <c r="H432" s="17"/>
      <c r="I432" s="318"/>
    </row>
    <row r="433" spans="2:9" x14ac:dyDescent="0.3">
      <c r="B433" s="6"/>
      <c r="C433" s="12"/>
      <c r="D433" s="12"/>
      <c r="E433" s="12"/>
      <c r="F433" s="12"/>
      <c r="G433" s="17"/>
      <c r="H433" s="17"/>
      <c r="I433" s="318"/>
    </row>
    <row r="434" spans="2:9" x14ac:dyDescent="0.3">
      <c r="B434" s="6"/>
      <c r="C434" s="12"/>
      <c r="D434" s="12"/>
      <c r="E434" s="12"/>
      <c r="F434" s="12"/>
      <c r="G434" s="17"/>
      <c r="H434" s="17"/>
      <c r="I434" s="318"/>
    </row>
    <row r="435" spans="2:9" x14ac:dyDescent="0.3">
      <c r="B435" s="6"/>
      <c r="C435" s="12"/>
      <c r="D435" s="12"/>
      <c r="E435" s="12"/>
      <c r="F435" s="12"/>
      <c r="G435" s="17"/>
      <c r="H435" s="17"/>
      <c r="I435" s="318"/>
    </row>
    <row r="436" spans="2:9" x14ac:dyDescent="0.3">
      <c r="B436" s="6"/>
      <c r="C436" s="12"/>
      <c r="D436" s="12"/>
      <c r="E436" s="12"/>
      <c r="F436" s="12"/>
      <c r="G436" s="17"/>
      <c r="H436" s="17"/>
      <c r="I436" s="318"/>
    </row>
    <row r="437" spans="2:9" x14ac:dyDescent="0.3">
      <c r="B437" s="6"/>
      <c r="C437" s="12"/>
      <c r="D437" s="12"/>
      <c r="E437" s="12"/>
      <c r="F437" s="12"/>
      <c r="G437" s="17"/>
      <c r="H437" s="17"/>
      <c r="I437" s="318"/>
    </row>
    <row r="438" spans="2:9" x14ac:dyDescent="0.3">
      <c r="B438" s="6"/>
      <c r="C438" s="12"/>
      <c r="D438" s="12"/>
      <c r="E438" s="12"/>
      <c r="F438" s="12"/>
      <c r="G438" s="17"/>
      <c r="H438" s="17"/>
      <c r="I438" s="318"/>
    </row>
    <row r="439" spans="2:9" x14ac:dyDescent="0.3">
      <c r="B439" s="6"/>
      <c r="C439" s="12"/>
      <c r="D439" s="12"/>
      <c r="E439" s="12"/>
      <c r="F439" s="12"/>
      <c r="G439" s="17"/>
      <c r="H439" s="17"/>
      <c r="I439" s="318"/>
    </row>
    <row r="440" spans="2:9" x14ac:dyDescent="0.3">
      <c r="B440" s="6"/>
      <c r="C440" s="12"/>
      <c r="D440" s="12"/>
      <c r="E440" s="12"/>
      <c r="F440" s="12"/>
      <c r="G440" s="17"/>
      <c r="H440" s="17"/>
      <c r="I440" s="318"/>
    </row>
    <row r="441" spans="2:9" x14ac:dyDescent="0.3">
      <c r="B441" s="6"/>
      <c r="C441" s="12"/>
      <c r="D441" s="12"/>
      <c r="E441" s="12"/>
      <c r="F441" s="12"/>
      <c r="G441" s="17"/>
      <c r="H441" s="17"/>
      <c r="I441" s="318"/>
    </row>
    <row r="442" spans="2:9" x14ac:dyDescent="0.3">
      <c r="B442" s="6"/>
      <c r="C442" s="12"/>
      <c r="D442" s="12"/>
      <c r="E442" s="12"/>
      <c r="F442" s="12"/>
      <c r="G442" s="17"/>
      <c r="H442" s="17"/>
      <c r="I442" s="318"/>
    </row>
    <row r="443" spans="2:9" x14ac:dyDescent="0.3">
      <c r="B443" s="6"/>
      <c r="C443" s="12"/>
      <c r="D443" s="12"/>
      <c r="E443" s="12"/>
      <c r="F443" s="12"/>
      <c r="G443" s="17"/>
      <c r="H443" s="17"/>
      <c r="I443" s="318"/>
    </row>
    <row r="444" spans="2:9" x14ac:dyDescent="0.3">
      <c r="B444" s="6"/>
      <c r="C444" s="12"/>
      <c r="D444" s="12"/>
      <c r="E444" s="12"/>
      <c r="F444" s="12"/>
      <c r="G444" s="17"/>
      <c r="H444" s="17"/>
      <c r="I444" s="318"/>
    </row>
    <row r="445" spans="2:9" x14ac:dyDescent="0.3">
      <c r="B445" s="6"/>
      <c r="C445" s="12"/>
      <c r="D445" s="12"/>
      <c r="E445" s="12"/>
      <c r="F445" s="12"/>
      <c r="G445" s="17"/>
      <c r="H445" s="17"/>
      <c r="I445" s="318"/>
    </row>
    <row r="446" spans="2:9" x14ac:dyDescent="0.3">
      <c r="B446" s="6"/>
      <c r="C446" s="12"/>
      <c r="D446" s="12"/>
      <c r="E446" s="12"/>
      <c r="F446" s="12"/>
      <c r="G446" s="17"/>
      <c r="H446" s="17"/>
      <c r="I446" s="318"/>
    </row>
    <row r="447" spans="2:9" x14ac:dyDescent="0.3">
      <c r="B447" s="6"/>
      <c r="C447" s="12"/>
      <c r="D447" s="12"/>
      <c r="E447" s="12"/>
      <c r="F447" s="12"/>
      <c r="G447" s="17"/>
      <c r="H447" s="17"/>
      <c r="I447" s="318"/>
    </row>
    <row r="448" spans="2:9" x14ac:dyDescent="0.3">
      <c r="B448" s="6"/>
      <c r="C448" s="12"/>
      <c r="D448" s="12"/>
      <c r="E448" s="12"/>
      <c r="F448" s="12"/>
      <c r="G448" s="17"/>
      <c r="H448" s="17"/>
      <c r="I448" s="318"/>
    </row>
    <row r="449" spans="2:9" x14ac:dyDescent="0.3">
      <c r="B449" s="6"/>
      <c r="C449" s="12"/>
      <c r="D449" s="12"/>
      <c r="E449" s="12"/>
      <c r="F449" s="12"/>
      <c r="G449" s="17"/>
      <c r="H449" s="17"/>
      <c r="I449" s="318"/>
    </row>
    <row r="450" spans="2:9" x14ac:dyDescent="0.3">
      <c r="B450" s="6"/>
      <c r="C450" s="12"/>
      <c r="D450" s="12"/>
      <c r="E450" s="12"/>
      <c r="F450" s="12"/>
      <c r="G450" s="17"/>
      <c r="H450" s="17"/>
      <c r="I450" s="318"/>
    </row>
    <row r="451" spans="2:9" x14ac:dyDescent="0.3">
      <c r="B451" s="6"/>
      <c r="C451" s="12"/>
      <c r="D451" s="12"/>
      <c r="E451" s="12"/>
      <c r="F451" s="12"/>
      <c r="G451" s="17"/>
      <c r="H451" s="17"/>
      <c r="I451" s="318"/>
    </row>
    <row r="452" spans="2:9" x14ac:dyDescent="0.3">
      <c r="B452" s="6"/>
      <c r="C452" s="12"/>
      <c r="D452" s="12"/>
      <c r="E452" s="12"/>
      <c r="F452" s="12"/>
      <c r="G452" s="17"/>
      <c r="H452" s="17"/>
      <c r="I452" s="318"/>
    </row>
    <row r="453" spans="2:9" x14ac:dyDescent="0.3">
      <c r="B453" s="6"/>
      <c r="C453" s="12"/>
      <c r="D453" s="12"/>
      <c r="E453" s="12"/>
      <c r="F453" s="12"/>
      <c r="G453" s="17"/>
      <c r="H453" s="17"/>
      <c r="I453" s="318"/>
    </row>
    <row r="454" spans="2:9" x14ac:dyDescent="0.3">
      <c r="B454" s="6"/>
      <c r="C454" s="12"/>
      <c r="D454" s="12"/>
      <c r="E454" s="12"/>
      <c r="F454" s="12"/>
      <c r="G454" s="17"/>
      <c r="H454" s="17"/>
      <c r="I454" s="318"/>
    </row>
    <row r="455" spans="2:9" x14ac:dyDescent="0.3">
      <c r="B455" s="6"/>
      <c r="C455" s="12"/>
      <c r="D455" s="12"/>
      <c r="E455" s="12"/>
      <c r="F455" s="12"/>
      <c r="G455" s="17"/>
      <c r="H455" s="17"/>
      <c r="I455" s="318"/>
    </row>
    <row r="456" spans="2:9" x14ac:dyDescent="0.3">
      <c r="B456" s="6"/>
      <c r="C456" s="12"/>
      <c r="D456" s="12"/>
      <c r="E456" s="12"/>
      <c r="F456" s="12"/>
      <c r="G456" s="17"/>
      <c r="H456" s="17"/>
      <c r="I456" s="318"/>
    </row>
    <row r="457" spans="2:9" x14ac:dyDescent="0.3">
      <c r="B457" s="6"/>
      <c r="C457" s="12"/>
      <c r="D457" s="12"/>
      <c r="E457" s="12"/>
      <c r="F457" s="12"/>
      <c r="G457" s="17"/>
      <c r="H457" s="17"/>
      <c r="I457" s="318"/>
    </row>
    <row r="458" spans="2:9" x14ac:dyDescent="0.3">
      <c r="B458" s="6"/>
      <c r="C458" s="12"/>
      <c r="D458" s="12"/>
      <c r="E458" s="12"/>
      <c r="F458" s="12"/>
      <c r="G458" s="17"/>
      <c r="H458" s="17"/>
      <c r="I458" s="318"/>
    </row>
    <row r="459" spans="2:9" x14ac:dyDescent="0.3">
      <c r="B459" s="6"/>
      <c r="C459" s="12"/>
      <c r="D459" s="12"/>
      <c r="E459" s="12"/>
      <c r="F459" s="12"/>
      <c r="G459" s="17"/>
      <c r="H459" s="17"/>
      <c r="I459" s="318"/>
    </row>
    <row r="460" spans="2:9" x14ac:dyDescent="0.3">
      <c r="B460" s="6"/>
      <c r="C460" s="12"/>
      <c r="D460" s="12"/>
      <c r="E460" s="12"/>
      <c r="F460" s="12"/>
      <c r="G460" s="17"/>
      <c r="H460" s="17"/>
      <c r="I460" s="318"/>
    </row>
    <row r="461" spans="2:9" x14ac:dyDescent="0.3">
      <c r="B461" s="6"/>
      <c r="C461" s="12"/>
      <c r="D461" s="12"/>
      <c r="E461" s="12"/>
      <c r="F461" s="12"/>
      <c r="G461" s="17"/>
      <c r="H461" s="17"/>
      <c r="I461" s="318"/>
    </row>
    <row r="462" spans="2:9" x14ac:dyDescent="0.3">
      <c r="B462" s="6"/>
      <c r="C462" s="12"/>
      <c r="D462" s="12"/>
      <c r="E462" s="12"/>
      <c r="F462" s="12"/>
      <c r="G462" s="17"/>
      <c r="H462" s="17"/>
      <c r="I462" s="318"/>
    </row>
    <row r="463" spans="2:9" x14ac:dyDescent="0.3">
      <c r="B463" s="6"/>
      <c r="C463" s="12"/>
      <c r="D463" s="12"/>
      <c r="E463" s="12"/>
      <c r="F463" s="12"/>
      <c r="G463" s="17"/>
      <c r="H463" s="17"/>
      <c r="I463" s="318"/>
    </row>
    <row r="464" spans="2:9" x14ac:dyDescent="0.3">
      <c r="B464" s="6"/>
      <c r="C464" s="12"/>
      <c r="D464" s="12"/>
      <c r="E464" s="12"/>
      <c r="F464" s="12"/>
      <c r="G464" s="17"/>
      <c r="H464" s="17"/>
      <c r="I464" s="318"/>
    </row>
    <row r="465" spans="2:9" x14ac:dyDescent="0.3">
      <c r="B465" s="6"/>
      <c r="C465" s="12"/>
      <c r="D465" s="12"/>
      <c r="E465" s="12"/>
      <c r="F465" s="12"/>
      <c r="G465" s="17"/>
      <c r="H465" s="17"/>
      <c r="I465" s="318"/>
    </row>
    <row r="466" spans="2:9" x14ac:dyDescent="0.3">
      <c r="B466" s="6"/>
      <c r="C466" s="12"/>
      <c r="D466" s="12"/>
      <c r="E466" s="12"/>
      <c r="F466" s="12"/>
      <c r="G466" s="17"/>
      <c r="H466" s="17"/>
      <c r="I466" s="318"/>
    </row>
    <row r="467" spans="2:9" x14ac:dyDescent="0.3">
      <c r="B467" s="6"/>
      <c r="C467" s="12"/>
      <c r="D467" s="12"/>
      <c r="E467" s="12"/>
      <c r="F467" s="12"/>
      <c r="G467" s="17"/>
      <c r="H467" s="17"/>
      <c r="I467" s="318"/>
    </row>
    <row r="468" spans="2:9" x14ac:dyDescent="0.3">
      <c r="B468" s="6"/>
      <c r="C468" s="12"/>
      <c r="D468" s="12"/>
      <c r="E468" s="12"/>
      <c r="F468" s="12"/>
      <c r="G468" s="17"/>
      <c r="H468" s="17"/>
      <c r="I468" s="318"/>
    </row>
    <row r="469" spans="2:9" x14ac:dyDescent="0.3">
      <c r="B469" s="6"/>
      <c r="C469" s="12"/>
      <c r="D469" s="12"/>
      <c r="E469" s="12"/>
      <c r="F469" s="12"/>
      <c r="G469" s="17"/>
      <c r="H469" s="17"/>
      <c r="I469" s="318"/>
    </row>
    <row r="470" spans="2:9" x14ac:dyDescent="0.3">
      <c r="B470" s="6"/>
      <c r="C470" s="12"/>
      <c r="D470" s="12"/>
      <c r="E470" s="12"/>
      <c r="F470" s="12"/>
      <c r="G470" s="17"/>
      <c r="H470" s="17"/>
      <c r="I470" s="318"/>
    </row>
    <row r="471" spans="2:9" x14ac:dyDescent="0.3">
      <c r="B471" s="6"/>
      <c r="C471" s="12"/>
      <c r="D471" s="12"/>
      <c r="E471" s="12"/>
      <c r="F471" s="12"/>
      <c r="G471" s="17"/>
      <c r="H471" s="17"/>
      <c r="I471" s="318"/>
    </row>
    <row r="472" spans="2:9" x14ac:dyDescent="0.3">
      <c r="B472" s="6"/>
      <c r="C472" s="12"/>
      <c r="D472" s="12"/>
      <c r="E472" s="12"/>
      <c r="F472" s="12"/>
      <c r="G472" s="17"/>
      <c r="H472" s="17"/>
      <c r="I472" s="318"/>
    </row>
    <row r="473" spans="2:9" x14ac:dyDescent="0.3">
      <c r="B473" s="6"/>
      <c r="C473" s="12"/>
      <c r="D473" s="12"/>
      <c r="E473" s="12"/>
      <c r="F473" s="12"/>
      <c r="G473" s="17"/>
      <c r="H473" s="17"/>
      <c r="I473" s="318"/>
    </row>
    <row r="474" spans="2:9" x14ac:dyDescent="0.3">
      <c r="B474" s="6"/>
      <c r="C474" s="12"/>
      <c r="D474" s="12"/>
      <c r="E474" s="12"/>
      <c r="F474" s="12"/>
      <c r="G474" s="17"/>
      <c r="H474" s="17"/>
      <c r="I474" s="318"/>
    </row>
    <row r="475" spans="2:9" x14ac:dyDescent="0.3">
      <c r="B475" s="6"/>
      <c r="C475" s="12"/>
      <c r="D475" s="12"/>
      <c r="E475" s="12"/>
      <c r="F475" s="12"/>
      <c r="G475" s="17"/>
      <c r="H475" s="17"/>
      <c r="I475" s="318"/>
    </row>
    <row r="476" spans="2:9" x14ac:dyDescent="0.3">
      <c r="B476" s="6"/>
      <c r="C476" s="12"/>
      <c r="D476" s="12"/>
      <c r="E476" s="12"/>
      <c r="F476" s="12"/>
      <c r="G476" s="17"/>
      <c r="H476" s="17"/>
      <c r="I476" s="318"/>
    </row>
    <row r="477" spans="2:9" x14ac:dyDescent="0.3">
      <c r="B477" s="6"/>
      <c r="C477" s="12"/>
      <c r="D477" s="12"/>
      <c r="E477" s="12"/>
      <c r="F477" s="12"/>
      <c r="G477" s="17"/>
      <c r="H477" s="17"/>
      <c r="I477" s="318"/>
    </row>
    <row r="478" spans="2:9" x14ac:dyDescent="0.3">
      <c r="B478" s="6"/>
      <c r="C478" s="12"/>
      <c r="D478" s="12"/>
      <c r="E478" s="12"/>
      <c r="F478" s="12"/>
      <c r="G478" s="17"/>
      <c r="H478" s="17"/>
      <c r="I478" s="318"/>
    </row>
    <row r="479" spans="2:9" x14ac:dyDescent="0.3">
      <c r="B479" s="6"/>
      <c r="C479" s="12"/>
      <c r="D479" s="12"/>
      <c r="E479" s="12"/>
      <c r="F479" s="12"/>
      <c r="G479" s="17"/>
      <c r="H479" s="17"/>
      <c r="I479" s="318"/>
    </row>
    <row r="480" spans="2:9" x14ac:dyDescent="0.3">
      <c r="B480" s="6"/>
      <c r="C480" s="12"/>
      <c r="D480" s="12"/>
      <c r="E480" s="12"/>
      <c r="F480" s="12"/>
      <c r="G480" s="17"/>
      <c r="H480" s="17"/>
      <c r="I480" s="318"/>
    </row>
    <row r="481" spans="2:9" x14ac:dyDescent="0.3">
      <c r="B481" s="6"/>
      <c r="C481" s="12"/>
      <c r="D481" s="12"/>
      <c r="E481" s="12"/>
      <c r="F481" s="12"/>
      <c r="G481" s="17"/>
      <c r="H481" s="17"/>
      <c r="I481" s="318"/>
    </row>
    <row r="482" spans="2:9" x14ac:dyDescent="0.3">
      <c r="B482" s="6"/>
      <c r="C482" s="12"/>
      <c r="D482" s="12"/>
      <c r="E482" s="12"/>
      <c r="F482" s="12"/>
      <c r="G482" s="17"/>
      <c r="H482" s="17"/>
      <c r="I482" s="318"/>
    </row>
    <row r="483" spans="2:9" x14ac:dyDescent="0.3">
      <c r="B483" s="6"/>
      <c r="C483" s="12"/>
      <c r="D483" s="12"/>
      <c r="E483" s="12"/>
      <c r="F483" s="12"/>
      <c r="G483" s="17"/>
      <c r="H483" s="17"/>
      <c r="I483" s="318"/>
    </row>
    <row r="484" spans="2:9" x14ac:dyDescent="0.3">
      <c r="B484" s="6"/>
      <c r="C484" s="12"/>
      <c r="D484" s="12"/>
      <c r="E484" s="12"/>
      <c r="F484" s="12"/>
      <c r="G484" s="17"/>
      <c r="H484" s="17"/>
      <c r="I484" s="318"/>
    </row>
    <row r="485" spans="2:9" x14ac:dyDescent="0.3">
      <c r="B485" s="6"/>
      <c r="C485" s="12"/>
      <c r="D485" s="12"/>
      <c r="E485" s="12"/>
      <c r="F485" s="12"/>
      <c r="G485" s="17"/>
      <c r="H485" s="17"/>
      <c r="I485" s="318"/>
    </row>
    <row r="486" spans="2:9" x14ac:dyDescent="0.3">
      <c r="B486" s="6"/>
      <c r="C486" s="12"/>
      <c r="D486" s="12"/>
      <c r="E486" s="12"/>
      <c r="F486" s="12"/>
      <c r="G486" s="17"/>
      <c r="H486" s="17"/>
      <c r="I486" s="318"/>
    </row>
    <row r="487" spans="2:9" x14ac:dyDescent="0.3">
      <c r="B487" s="6"/>
      <c r="C487" s="12"/>
      <c r="D487" s="12"/>
      <c r="E487" s="12"/>
      <c r="F487" s="12"/>
      <c r="G487" s="17"/>
      <c r="H487" s="17"/>
      <c r="I487" s="318"/>
    </row>
    <row r="488" spans="2:9" x14ac:dyDescent="0.3">
      <c r="B488" s="6"/>
      <c r="C488" s="12"/>
      <c r="D488" s="12"/>
      <c r="E488" s="12"/>
      <c r="F488" s="12"/>
      <c r="G488" s="17"/>
      <c r="H488" s="17"/>
      <c r="I488" s="318"/>
    </row>
    <row r="489" spans="2:9" x14ac:dyDescent="0.3">
      <c r="B489" s="6"/>
      <c r="C489" s="12"/>
      <c r="D489" s="12"/>
      <c r="E489" s="12"/>
      <c r="F489" s="12"/>
      <c r="G489" s="17"/>
      <c r="H489" s="17"/>
      <c r="I489" s="318"/>
    </row>
    <row r="490" spans="2:9" x14ac:dyDescent="0.3">
      <c r="B490" s="6"/>
      <c r="C490" s="12"/>
      <c r="D490" s="12"/>
      <c r="E490" s="12"/>
      <c r="F490" s="12"/>
      <c r="G490" s="17"/>
      <c r="H490" s="17"/>
      <c r="I490" s="318"/>
    </row>
    <row r="491" spans="2:9" x14ac:dyDescent="0.3">
      <c r="B491" s="6"/>
      <c r="C491" s="12"/>
      <c r="D491" s="12"/>
      <c r="E491" s="12"/>
      <c r="F491" s="12"/>
      <c r="G491" s="17"/>
      <c r="H491" s="17"/>
      <c r="I491" s="318"/>
    </row>
    <row r="492" spans="2:9" x14ac:dyDescent="0.3">
      <c r="B492" s="6"/>
      <c r="C492" s="12"/>
      <c r="D492" s="12"/>
      <c r="E492" s="12"/>
      <c r="F492" s="12"/>
      <c r="G492" s="17"/>
      <c r="H492" s="17"/>
      <c r="I492" s="318"/>
    </row>
    <row r="493" spans="2:9" x14ac:dyDescent="0.3">
      <c r="B493" s="6"/>
      <c r="C493" s="12"/>
      <c r="D493" s="12"/>
      <c r="E493" s="12"/>
      <c r="F493" s="12"/>
      <c r="G493" s="17"/>
      <c r="H493" s="17"/>
      <c r="I493" s="318"/>
    </row>
    <row r="494" spans="2:9" x14ac:dyDescent="0.3">
      <c r="B494" s="6"/>
      <c r="C494" s="12"/>
      <c r="D494" s="12"/>
      <c r="E494" s="12"/>
      <c r="F494" s="12"/>
      <c r="G494" s="17"/>
      <c r="H494" s="17"/>
      <c r="I494" s="318"/>
    </row>
    <row r="495" spans="2:9" x14ac:dyDescent="0.3">
      <c r="B495" s="6"/>
      <c r="C495" s="12"/>
      <c r="D495" s="12"/>
      <c r="E495" s="12"/>
      <c r="F495" s="12"/>
      <c r="G495" s="17"/>
      <c r="H495" s="17"/>
      <c r="I495" s="318"/>
    </row>
    <row r="496" spans="2:9" x14ac:dyDescent="0.3">
      <c r="B496" s="6"/>
      <c r="C496" s="12"/>
      <c r="D496" s="12"/>
      <c r="E496" s="12"/>
      <c r="F496" s="12"/>
      <c r="G496" s="17"/>
      <c r="H496" s="17"/>
      <c r="I496" s="318"/>
    </row>
    <row r="497" spans="2:9" x14ac:dyDescent="0.3">
      <c r="B497" s="6"/>
      <c r="C497" s="12"/>
      <c r="D497" s="12"/>
      <c r="E497" s="12"/>
      <c r="F497" s="12"/>
      <c r="G497" s="17"/>
      <c r="H497" s="17"/>
      <c r="I497" s="318"/>
    </row>
    <row r="498" spans="2:9" x14ac:dyDescent="0.3">
      <c r="B498" s="6"/>
      <c r="C498" s="12"/>
      <c r="D498" s="12"/>
      <c r="E498" s="12"/>
      <c r="F498" s="12"/>
      <c r="G498" s="17"/>
      <c r="H498" s="17"/>
      <c r="I498" s="318"/>
    </row>
    <row r="499" spans="2:9" x14ac:dyDescent="0.3">
      <c r="B499" s="6"/>
      <c r="C499" s="12"/>
      <c r="D499" s="12"/>
      <c r="E499" s="12"/>
      <c r="F499" s="12"/>
      <c r="G499" s="17"/>
      <c r="H499" s="17"/>
      <c r="I499" s="318"/>
    </row>
    <row r="500" spans="2:9" x14ac:dyDescent="0.3">
      <c r="B500" s="6"/>
      <c r="C500" s="12"/>
      <c r="D500" s="12"/>
      <c r="E500" s="12"/>
      <c r="F500" s="12"/>
      <c r="G500" s="17"/>
      <c r="H500" s="17"/>
      <c r="I500" s="318"/>
    </row>
    <row r="501" spans="2:9" x14ac:dyDescent="0.3">
      <c r="B501" s="6"/>
      <c r="C501" s="12"/>
      <c r="D501" s="12"/>
      <c r="E501" s="12"/>
      <c r="F501" s="12"/>
      <c r="G501" s="17"/>
      <c r="H501" s="17"/>
      <c r="I501" s="318"/>
    </row>
    <row r="502" spans="2:9" x14ac:dyDescent="0.3">
      <c r="B502" s="6"/>
      <c r="C502" s="12"/>
      <c r="D502" s="12"/>
      <c r="E502" s="12"/>
      <c r="F502" s="12"/>
      <c r="G502" s="17"/>
      <c r="H502" s="17"/>
      <c r="I502" s="318"/>
    </row>
    <row r="503" spans="2:9" x14ac:dyDescent="0.3">
      <c r="B503" s="6"/>
      <c r="C503" s="12"/>
      <c r="D503" s="12"/>
      <c r="E503" s="12"/>
      <c r="F503" s="12"/>
      <c r="G503" s="17"/>
      <c r="H503" s="17"/>
      <c r="I503" s="318"/>
    </row>
    <row r="504" spans="2:9" x14ac:dyDescent="0.3">
      <c r="B504" s="6"/>
      <c r="C504" s="12"/>
      <c r="D504" s="12"/>
      <c r="E504" s="12"/>
      <c r="F504" s="12"/>
      <c r="G504" s="17"/>
      <c r="H504" s="17"/>
      <c r="I504" s="318"/>
    </row>
    <row r="505" spans="2:9" x14ac:dyDescent="0.3">
      <c r="B505" s="6"/>
      <c r="C505" s="12"/>
      <c r="D505" s="12"/>
      <c r="E505" s="12"/>
      <c r="F505" s="12"/>
      <c r="G505" s="17"/>
      <c r="H505" s="17"/>
      <c r="I505" s="318"/>
    </row>
    <row r="506" spans="2:9" x14ac:dyDescent="0.3">
      <c r="B506" s="6"/>
      <c r="C506" s="12"/>
      <c r="D506" s="12"/>
      <c r="E506" s="12"/>
      <c r="F506" s="12"/>
      <c r="G506" s="17"/>
      <c r="H506" s="17"/>
      <c r="I506" s="318"/>
    </row>
    <row r="507" spans="2:9" x14ac:dyDescent="0.3">
      <c r="B507" s="6"/>
      <c r="C507" s="12"/>
      <c r="D507" s="12"/>
      <c r="E507" s="12"/>
      <c r="F507" s="12"/>
      <c r="G507" s="17"/>
      <c r="H507" s="17"/>
      <c r="I507" s="318"/>
    </row>
    <row r="508" spans="2:9" x14ac:dyDescent="0.3">
      <c r="B508" s="6"/>
      <c r="C508" s="12"/>
      <c r="D508" s="12"/>
      <c r="E508" s="12"/>
      <c r="F508" s="12"/>
      <c r="G508" s="17"/>
      <c r="H508" s="17"/>
      <c r="I508" s="318"/>
    </row>
    <row r="509" spans="2:9" x14ac:dyDescent="0.3">
      <c r="B509" s="6"/>
      <c r="C509" s="12"/>
      <c r="D509" s="12"/>
      <c r="E509" s="12"/>
      <c r="F509" s="12"/>
      <c r="G509" s="17"/>
      <c r="H509" s="17"/>
      <c r="I509" s="318"/>
    </row>
    <row r="510" spans="2:9" x14ac:dyDescent="0.3">
      <c r="B510" s="6"/>
      <c r="C510" s="12"/>
      <c r="D510" s="12"/>
      <c r="E510" s="12"/>
      <c r="F510" s="12"/>
      <c r="G510" s="17"/>
      <c r="H510" s="17"/>
      <c r="I510" s="318"/>
    </row>
    <row r="511" spans="2:9" x14ac:dyDescent="0.3">
      <c r="B511" s="6"/>
      <c r="C511" s="12"/>
      <c r="D511" s="12"/>
      <c r="E511" s="12"/>
      <c r="F511" s="12"/>
      <c r="G511" s="17"/>
      <c r="H511" s="17"/>
      <c r="I511" s="318"/>
    </row>
    <row r="512" spans="2:9" x14ac:dyDescent="0.3">
      <c r="B512" s="6"/>
      <c r="C512" s="12"/>
      <c r="D512" s="12"/>
      <c r="E512" s="12"/>
      <c r="F512" s="12"/>
      <c r="G512" s="17"/>
      <c r="H512" s="17"/>
      <c r="I512" s="318"/>
    </row>
    <row r="513" spans="2:9" x14ac:dyDescent="0.3">
      <c r="B513" s="6"/>
      <c r="C513" s="12"/>
      <c r="D513" s="12"/>
      <c r="E513" s="12"/>
      <c r="F513" s="12"/>
      <c r="G513" s="17"/>
      <c r="H513" s="17"/>
      <c r="I513" s="318"/>
    </row>
    <row r="514" spans="2:9" x14ac:dyDescent="0.3">
      <c r="B514" s="6"/>
      <c r="C514" s="12"/>
      <c r="D514" s="12"/>
      <c r="E514" s="12"/>
      <c r="F514" s="12"/>
      <c r="G514" s="17"/>
      <c r="H514" s="17"/>
      <c r="I514" s="318"/>
    </row>
    <row r="515" spans="2:9" x14ac:dyDescent="0.3">
      <c r="B515" s="6"/>
      <c r="C515" s="12"/>
      <c r="D515" s="12"/>
      <c r="E515" s="12"/>
      <c r="F515" s="12"/>
      <c r="G515" s="17"/>
      <c r="H515" s="17"/>
      <c r="I515" s="318"/>
    </row>
    <row r="516" spans="2:9" x14ac:dyDescent="0.3">
      <c r="B516" s="6"/>
      <c r="C516" s="12"/>
      <c r="D516" s="12"/>
      <c r="E516" s="12"/>
      <c r="F516" s="12"/>
      <c r="G516" s="17"/>
      <c r="H516" s="17"/>
      <c r="I516" s="318"/>
    </row>
    <row r="517" spans="2:9" x14ac:dyDescent="0.3">
      <c r="B517" s="6"/>
      <c r="C517" s="12"/>
      <c r="D517" s="12"/>
      <c r="E517" s="12"/>
      <c r="F517" s="12"/>
      <c r="G517" s="17"/>
      <c r="H517" s="17"/>
      <c r="I517" s="318"/>
    </row>
    <row r="518" spans="2:9" x14ac:dyDescent="0.3">
      <c r="B518" s="6"/>
      <c r="C518" s="12"/>
      <c r="D518" s="12"/>
      <c r="E518" s="12"/>
      <c r="F518" s="12"/>
      <c r="G518" s="17"/>
      <c r="H518" s="17"/>
      <c r="I518" s="318"/>
    </row>
    <row r="519" spans="2:9" x14ac:dyDescent="0.3">
      <c r="B519" s="6"/>
      <c r="C519" s="12"/>
      <c r="D519" s="12"/>
      <c r="E519" s="12"/>
      <c r="F519" s="12"/>
      <c r="G519" s="17"/>
      <c r="H519" s="17"/>
      <c r="I519" s="318"/>
    </row>
    <row r="520" spans="2:9" x14ac:dyDescent="0.3">
      <c r="B520" s="6"/>
      <c r="C520" s="12"/>
      <c r="D520" s="12"/>
      <c r="E520" s="12"/>
      <c r="F520" s="12"/>
      <c r="G520" s="17"/>
      <c r="H520" s="17"/>
      <c r="I520" s="318"/>
    </row>
    <row r="521" spans="2:9" x14ac:dyDescent="0.3">
      <c r="B521" s="6"/>
      <c r="C521" s="12"/>
      <c r="D521" s="12"/>
      <c r="E521" s="12"/>
      <c r="F521" s="12"/>
      <c r="G521" s="17"/>
      <c r="H521" s="17"/>
      <c r="I521" s="318"/>
    </row>
    <row r="522" spans="2:9" x14ac:dyDescent="0.3">
      <c r="B522" s="6"/>
      <c r="C522" s="12"/>
      <c r="D522" s="12"/>
      <c r="E522" s="12"/>
      <c r="F522" s="12"/>
      <c r="G522" s="17"/>
      <c r="H522" s="17"/>
      <c r="I522" s="318"/>
    </row>
    <row r="523" spans="2:9" x14ac:dyDescent="0.3">
      <c r="B523" s="6"/>
      <c r="C523" s="12"/>
      <c r="D523" s="12"/>
      <c r="E523" s="12"/>
      <c r="F523" s="12"/>
      <c r="G523" s="17"/>
      <c r="H523" s="17"/>
      <c r="I523" s="318"/>
    </row>
    <row r="524" spans="2:9" x14ac:dyDescent="0.3">
      <c r="B524" s="6"/>
      <c r="C524" s="12"/>
      <c r="D524" s="12"/>
      <c r="E524" s="12"/>
      <c r="F524" s="12"/>
      <c r="G524" s="17"/>
      <c r="H524" s="17"/>
      <c r="I524" s="318"/>
    </row>
    <row r="525" spans="2:9" x14ac:dyDescent="0.3">
      <c r="B525" s="6"/>
      <c r="C525" s="12"/>
      <c r="D525" s="12"/>
      <c r="E525" s="12"/>
      <c r="F525" s="12"/>
      <c r="G525" s="17"/>
      <c r="H525" s="17"/>
      <c r="I525" s="318"/>
    </row>
    <row r="526" spans="2:9" x14ac:dyDescent="0.3">
      <c r="B526" s="6"/>
      <c r="C526" s="12"/>
      <c r="D526" s="12"/>
      <c r="E526" s="12"/>
      <c r="F526" s="12"/>
      <c r="G526" s="17"/>
      <c r="H526" s="17"/>
      <c r="I526" s="318"/>
    </row>
    <row r="527" spans="2:9" x14ac:dyDescent="0.3">
      <c r="B527" s="6"/>
      <c r="C527" s="12"/>
      <c r="D527" s="12"/>
      <c r="E527" s="12"/>
      <c r="F527" s="12"/>
      <c r="G527" s="17"/>
      <c r="H527" s="17"/>
      <c r="I527" s="318"/>
    </row>
    <row r="528" spans="2:9" x14ac:dyDescent="0.3">
      <c r="B528" s="6"/>
      <c r="C528" s="12"/>
      <c r="D528" s="12"/>
      <c r="E528" s="12"/>
      <c r="F528" s="12"/>
      <c r="G528" s="17"/>
      <c r="H528" s="17"/>
      <c r="I528" s="318"/>
    </row>
    <row r="529" spans="2:9" x14ac:dyDescent="0.3">
      <c r="B529" s="6"/>
      <c r="C529" s="12"/>
      <c r="D529" s="12"/>
      <c r="E529" s="12"/>
      <c r="F529" s="12"/>
      <c r="G529" s="17"/>
      <c r="H529" s="17"/>
      <c r="I529" s="318"/>
    </row>
    <row r="530" spans="2:9" x14ac:dyDescent="0.3">
      <c r="B530" s="6"/>
      <c r="C530" s="12"/>
      <c r="D530" s="12"/>
      <c r="E530" s="12"/>
      <c r="F530" s="12"/>
      <c r="G530" s="17"/>
      <c r="H530" s="17"/>
      <c r="I530" s="318"/>
    </row>
    <row r="531" spans="2:9" x14ac:dyDescent="0.3">
      <c r="B531" s="6"/>
      <c r="C531" s="12"/>
      <c r="D531" s="12"/>
      <c r="E531" s="12"/>
      <c r="F531" s="12"/>
      <c r="G531" s="17"/>
      <c r="H531" s="17"/>
      <c r="I531" s="318"/>
    </row>
    <row r="532" spans="2:9" x14ac:dyDescent="0.3">
      <c r="B532" s="6"/>
      <c r="C532" s="12"/>
      <c r="D532" s="12"/>
      <c r="E532" s="12"/>
      <c r="F532" s="12"/>
      <c r="G532" s="17"/>
      <c r="H532" s="17"/>
      <c r="I532" s="318"/>
    </row>
    <row r="533" spans="2:9" x14ac:dyDescent="0.3">
      <c r="B533" s="6"/>
      <c r="C533" s="12"/>
      <c r="D533" s="12"/>
      <c r="E533" s="12"/>
      <c r="F533" s="12"/>
      <c r="G533" s="17"/>
      <c r="H533" s="17"/>
      <c r="I533" s="318"/>
    </row>
    <row r="534" spans="2:9" x14ac:dyDescent="0.3">
      <c r="B534" s="6"/>
      <c r="C534" s="12"/>
      <c r="D534" s="12"/>
      <c r="E534" s="12"/>
      <c r="F534" s="12"/>
      <c r="G534" s="17"/>
      <c r="H534" s="17"/>
      <c r="I534" s="318"/>
    </row>
    <row r="535" spans="2:9" x14ac:dyDescent="0.3">
      <c r="B535" s="6"/>
      <c r="C535" s="12"/>
      <c r="D535" s="12"/>
      <c r="E535" s="12"/>
      <c r="F535" s="12"/>
      <c r="G535" s="17"/>
      <c r="H535" s="17"/>
      <c r="I535" s="318"/>
    </row>
    <row r="536" spans="2:9" x14ac:dyDescent="0.3">
      <c r="B536" s="6"/>
      <c r="C536" s="12"/>
      <c r="D536" s="12"/>
      <c r="E536" s="12"/>
      <c r="F536" s="12"/>
      <c r="G536" s="17"/>
      <c r="H536" s="17"/>
      <c r="I536" s="318"/>
    </row>
    <row r="537" spans="2:9" x14ac:dyDescent="0.3">
      <c r="B537" s="6"/>
      <c r="C537" s="12"/>
      <c r="D537" s="12"/>
      <c r="E537" s="12"/>
      <c r="F537" s="12"/>
      <c r="G537" s="17"/>
      <c r="H537" s="17"/>
      <c r="I537" s="318"/>
    </row>
    <row r="538" spans="2:9" x14ac:dyDescent="0.3">
      <c r="B538" s="6"/>
      <c r="C538" s="12"/>
      <c r="D538" s="12"/>
      <c r="E538" s="12"/>
      <c r="F538" s="12"/>
      <c r="G538" s="17"/>
      <c r="H538" s="17"/>
      <c r="I538" s="318"/>
    </row>
    <row r="539" spans="2:9" x14ac:dyDescent="0.3">
      <c r="B539" s="6"/>
      <c r="C539" s="12"/>
      <c r="D539" s="12"/>
      <c r="E539" s="12"/>
      <c r="F539" s="12"/>
      <c r="G539" s="17"/>
      <c r="H539" s="17"/>
      <c r="I539" s="318"/>
    </row>
    <row r="540" spans="2:9" x14ac:dyDescent="0.3">
      <c r="B540" s="6"/>
      <c r="C540" s="12"/>
      <c r="D540" s="12"/>
      <c r="E540" s="12"/>
      <c r="F540" s="12"/>
      <c r="G540" s="17"/>
      <c r="H540" s="17"/>
      <c r="I540" s="318"/>
    </row>
    <row r="541" spans="2:9" x14ac:dyDescent="0.3">
      <c r="B541" s="6"/>
      <c r="C541" s="12"/>
      <c r="D541" s="12"/>
      <c r="E541" s="12"/>
      <c r="F541" s="12"/>
      <c r="G541" s="17"/>
      <c r="H541" s="17"/>
      <c r="I541" s="318"/>
    </row>
    <row r="542" spans="2:9" x14ac:dyDescent="0.3">
      <c r="B542" s="6"/>
      <c r="C542" s="12"/>
      <c r="D542" s="12"/>
      <c r="E542" s="12"/>
      <c r="F542" s="12"/>
      <c r="G542" s="17"/>
      <c r="H542" s="17"/>
      <c r="I542" s="318"/>
    </row>
    <row r="543" spans="2:9" x14ac:dyDescent="0.3">
      <c r="B543" s="6"/>
      <c r="C543" s="12"/>
      <c r="D543" s="12"/>
      <c r="E543" s="12"/>
      <c r="F543" s="12"/>
      <c r="G543" s="17"/>
      <c r="H543" s="17"/>
      <c r="I543" s="318"/>
    </row>
    <row r="544" spans="2:9" x14ac:dyDescent="0.3">
      <c r="B544" s="6"/>
      <c r="C544" s="12"/>
      <c r="D544" s="12"/>
      <c r="E544" s="12"/>
      <c r="F544" s="12"/>
      <c r="G544" s="17"/>
      <c r="H544" s="17"/>
      <c r="I544" s="318"/>
    </row>
    <row r="545" spans="2:9" x14ac:dyDescent="0.3">
      <c r="B545" s="6"/>
      <c r="C545" s="12"/>
      <c r="D545" s="12"/>
      <c r="E545" s="12"/>
      <c r="F545" s="12"/>
      <c r="G545" s="17"/>
      <c r="H545" s="17"/>
      <c r="I545" s="318"/>
    </row>
    <row r="546" spans="2:9" x14ac:dyDescent="0.3">
      <c r="B546" s="6"/>
      <c r="C546" s="12"/>
      <c r="D546" s="12"/>
      <c r="E546" s="12"/>
      <c r="F546" s="12"/>
      <c r="G546" s="17"/>
      <c r="H546" s="17"/>
      <c r="I546" s="318"/>
    </row>
    <row r="547" spans="2:9" x14ac:dyDescent="0.3">
      <c r="B547" s="6"/>
      <c r="C547" s="12"/>
      <c r="D547" s="12"/>
      <c r="E547" s="12"/>
      <c r="F547" s="12"/>
      <c r="G547" s="17"/>
      <c r="H547" s="17"/>
      <c r="I547" s="318"/>
    </row>
    <row r="548" spans="2:9" x14ac:dyDescent="0.3">
      <c r="B548" s="6"/>
      <c r="C548" s="12"/>
      <c r="D548" s="12"/>
      <c r="E548" s="12"/>
      <c r="F548" s="12"/>
      <c r="G548" s="17"/>
      <c r="H548" s="17"/>
      <c r="I548" s="318"/>
    </row>
    <row r="549" spans="2:9" x14ac:dyDescent="0.3">
      <c r="B549" s="6"/>
      <c r="C549" s="12"/>
      <c r="D549" s="12"/>
      <c r="E549" s="12"/>
      <c r="F549" s="12"/>
      <c r="G549" s="17"/>
      <c r="H549" s="17"/>
      <c r="I549" s="318"/>
    </row>
    <row r="550" spans="2:9" x14ac:dyDescent="0.3">
      <c r="B550" s="6"/>
      <c r="C550" s="12"/>
      <c r="D550" s="12"/>
      <c r="E550" s="12"/>
      <c r="F550" s="12"/>
      <c r="G550" s="17"/>
      <c r="H550" s="17"/>
      <c r="I550" s="318"/>
    </row>
    <row r="551" spans="2:9" x14ac:dyDescent="0.3">
      <c r="B551" s="6"/>
      <c r="C551" s="12"/>
      <c r="D551" s="12"/>
      <c r="E551" s="12"/>
      <c r="F551" s="12"/>
      <c r="G551" s="17"/>
      <c r="H551" s="17"/>
      <c r="I551" s="318"/>
    </row>
    <row r="552" spans="2:9" x14ac:dyDescent="0.3">
      <c r="B552" s="6"/>
      <c r="C552" s="12"/>
      <c r="D552" s="12"/>
      <c r="E552" s="12"/>
      <c r="F552" s="12"/>
      <c r="G552" s="17"/>
      <c r="H552" s="17"/>
      <c r="I552" s="318"/>
    </row>
    <row r="553" spans="2:9" x14ac:dyDescent="0.3">
      <c r="B553" s="6"/>
      <c r="C553" s="12"/>
      <c r="D553" s="12"/>
      <c r="E553" s="12"/>
      <c r="F553" s="12"/>
      <c r="G553" s="17"/>
      <c r="H553" s="17"/>
      <c r="I553" s="318"/>
    </row>
    <row r="554" spans="2:9" x14ac:dyDescent="0.3">
      <c r="B554" s="6"/>
      <c r="C554" s="12"/>
      <c r="D554" s="12"/>
      <c r="E554" s="12"/>
      <c r="F554" s="12"/>
      <c r="G554" s="17"/>
      <c r="H554" s="17"/>
      <c r="I554" s="318"/>
    </row>
    <row r="555" spans="2:9" x14ac:dyDescent="0.3">
      <c r="B555" s="6"/>
      <c r="C555" s="12"/>
      <c r="D555" s="12"/>
      <c r="E555" s="12"/>
      <c r="F555" s="12"/>
      <c r="G555" s="17"/>
      <c r="H555" s="17"/>
      <c r="I555" s="318"/>
    </row>
    <row r="556" spans="2:9" x14ac:dyDescent="0.3">
      <c r="B556" s="6"/>
      <c r="C556" s="12"/>
      <c r="D556" s="12"/>
      <c r="E556" s="12"/>
      <c r="F556" s="12"/>
      <c r="G556" s="17"/>
      <c r="H556" s="17"/>
      <c r="I556" s="318"/>
    </row>
    <row r="557" spans="2:9" x14ac:dyDescent="0.3">
      <c r="B557" s="6"/>
      <c r="C557" s="12"/>
      <c r="D557" s="12"/>
      <c r="E557" s="12"/>
      <c r="F557" s="12"/>
      <c r="G557" s="17"/>
      <c r="H557" s="17"/>
      <c r="I557" s="318"/>
    </row>
    <row r="558" spans="2:9" x14ac:dyDescent="0.3">
      <c r="B558" s="6"/>
      <c r="C558" s="12"/>
      <c r="D558" s="12"/>
      <c r="E558" s="12"/>
      <c r="F558" s="12"/>
      <c r="G558" s="17"/>
      <c r="H558" s="17"/>
      <c r="I558" s="318"/>
    </row>
    <row r="559" spans="2:9" x14ac:dyDescent="0.3">
      <c r="B559" s="6"/>
      <c r="C559" s="12"/>
      <c r="D559" s="12"/>
      <c r="E559" s="12"/>
      <c r="F559" s="12"/>
      <c r="G559" s="17"/>
      <c r="H559" s="17"/>
      <c r="I559" s="318"/>
    </row>
    <row r="560" spans="2:9" x14ac:dyDescent="0.3">
      <c r="B560" s="6"/>
      <c r="C560" s="12"/>
      <c r="D560" s="12"/>
      <c r="E560" s="12"/>
      <c r="F560" s="12"/>
      <c r="G560" s="17"/>
      <c r="H560" s="17"/>
      <c r="I560" s="318"/>
    </row>
    <row r="561" spans="2:9" x14ac:dyDescent="0.3">
      <c r="B561" s="6"/>
      <c r="C561" s="12"/>
      <c r="D561" s="12"/>
      <c r="E561" s="12"/>
      <c r="F561" s="12"/>
      <c r="G561" s="17"/>
      <c r="H561" s="17"/>
      <c r="I561" s="318"/>
    </row>
    <row r="562" spans="2:9" x14ac:dyDescent="0.3">
      <c r="B562" s="6"/>
      <c r="C562" s="12"/>
      <c r="D562" s="12"/>
      <c r="E562" s="12"/>
      <c r="F562" s="12"/>
      <c r="G562" s="17"/>
      <c r="H562" s="17"/>
      <c r="I562" s="318"/>
    </row>
    <row r="563" spans="2:9" x14ac:dyDescent="0.3">
      <c r="B563" s="6"/>
      <c r="C563" s="12"/>
      <c r="D563" s="12"/>
      <c r="E563" s="12"/>
      <c r="F563" s="12"/>
      <c r="G563" s="17"/>
      <c r="H563" s="17"/>
      <c r="I563" s="318"/>
    </row>
    <row r="564" spans="2:9" x14ac:dyDescent="0.3">
      <c r="B564" s="6"/>
      <c r="C564" s="12"/>
      <c r="D564" s="12"/>
      <c r="E564" s="12"/>
      <c r="F564" s="12"/>
      <c r="G564" s="17"/>
      <c r="H564" s="17"/>
      <c r="I564" s="318"/>
    </row>
    <row r="565" spans="2:9" x14ac:dyDescent="0.3">
      <c r="B565" s="6"/>
      <c r="C565" s="12"/>
      <c r="D565" s="12"/>
      <c r="E565" s="12"/>
      <c r="F565" s="12"/>
      <c r="G565" s="17"/>
      <c r="H565" s="17"/>
      <c r="I565" s="318"/>
    </row>
    <row r="566" spans="2:9" x14ac:dyDescent="0.3">
      <c r="B566" s="6"/>
      <c r="C566" s="12"/>
      <c r="D566" s="12"/>
      <c r="E566" s="12"/>
      <c r="F566" s="12"/>
      <c r="G566" s="17"/>
      <c r="H566" s="17"/>
      <c r="I566" s="318"/>
    </row>
    <row r="567" spans="2:9" x14ac:dyDescent="0.3">
      <c r="B567" s="6"/>
      <c r="C567" s="12"/>
      <c r="D567" s="12"/>
      <c r="E567" s="12"/>
      <c r="F567" s="12"/>
      <c r="G567" s="17"/>
      <c r="H567" s="17"/>
      <c r="I567" s="318"/>
    </row>
    <row r="568" spans="2:9" x14ac:dyDescent="0.3">
      <c r="B568" s="6"/>
      <c r="C568" s="12"/>
      <c r="D568" s="12"/>
      <c r="E568" s="12"/>
      <c r="F568" s="12"/>
      <c r="G568" s="17"/>
      <c r="H568" s="17"/>
      <c r="I568" s="318"/>
    </row>
    <row r="569" spans="2:9" x14ac:dyDescent="0.3">
      <c r="B569" s="6"/>
      <c r="C569" s="12"/>
      <c r="D569" s="12"/>
      <c r="E569" s="12"/>
      <c r="F569" s="12"/>
      <c r="G569" s="17"/>
      <c r="H569" s="17"/>
      <c r="I569" s="318"/>
    </row>
    <row r="570" spans="2:9" x14ac:dyDescent="0.3">
      <c r="B570" s="6"/>
      <c r="C570" s="12"/>
      <c r="D570" s="12"/>
      <c r="E570" s="12"/>
      <c r="F570" s="12"/>
      <c r="G570" s="17"/>
      <c r="H570" s="17"/>
      <c r="I570" s="318"/>
    </row>
    <row r="571" spans="2:9" x14ac:dyDescent="0.3">
      <c r="B571" s="6"/>
      <c r="C571" s="12"/>
      <c r="D571" s="12"/>
      <c r="E571" s="12"/>
      <c r="F571" s="12"/>
      <c r="G571" s="17"/>
      <c r="H571" s="17"/>
      <c r="I571" s="318"/>
    </row>
    <row r="572" spans="2:9" x14ac:dyDescent="0.3">
      <c r="B572" s="6"/>
      <c r="C572" s="12"/>
      <c r="D572" s="12"/>
      <c r="E572" s="12"/>
      <c r="F572" s="12"/>
      <c r="G572" s="17"/>
      <c r="H572" s="17"/>
      <c r="I572" s="318"/>
    </row>
    <row r="573" spans="2:9" x14ac:dyDescent="0.3">
      <c r="B573" s="6"/>
      <c r="C573" s="12"/>
      <c r="D573" s="12"/>
      <c r="E573" s="12"/>
      <c r="F573" s="12"/>
      <c r="G573" s="17"/>
      <c r="H573" s="17"/>
      <c r="I573" s="318"/>
    </row>
    <row r="574" spans="2:9" x14ac:dyDescent="0.3">
      <c r="B574" s="6"/>
      <c r="C574" s="12"/>
      <c r="D574" s="12"/>
      <c r="E574" s="12"/>
      <c r="F574" s="12"/>
      <c r="G574" s="17"/>
      <c r="H574" s="17"/>
      <c r="I574" s="318"/>
    </row>
    <row r="575" spans="2:9" x14ac:dyDescent="0.3">
      <c r="B575" s="6"/>
      <c r="C575" s="12"/>
      <c r="D575" s="12"/>
      <c r="E575" s="12"/>
      <c r="F575" s="12"/>
      <c r="G575" s="17"/>
      <c r="H575" s="17"/>
      <c r="I575" s="318"/>
    </row>
    <row r="576" spans="2:9" x14ac:dyDescent="0.3">
      <c r="B576" s="6"/>
      <c r="C576" s="12"/>
      <c r="D576" s="12"/>
      <c r="E576" s="12"/>
      <c r="F576" s="12"/>
      <c r="G576" s="17"/>
      <c r="H576" s="17"/>
      <c r="I576" s="318"/>
    </row>
    <row r="577" spans="2:9" x14ac:dyDescent="0.3">
      <c r="B577" s="6"/>
      <c r="C577" s="12"/>
      <c r="D577" s="12"/>
      <c r="E577" s="12"/>
      <c r="F577" s="12"/>
      <c r="G577" s="17"/>
      <c r="H577" s="17"/>
      <c r="I577" s="318"/>
    </row>
    <row r="578" spans="2:9" x14ac:dyDescent="0.3">
      <c r="B578" s="6"/>
      <c r="C578" s="12"/>
      <c r="D578" s="12"/>
      <c r="E578" s="12"/>
      <c r="F578" s="12"/>
      <c r="G578" s="17"/>
      <c r="H578" s="17"/>
      <c r="I578" s="318"/>
    </row>
    <row r="579" spans="2:9" x14ac:dyDescent="0.3">
      <c r="B579" s="6"/>
      <c r="C579" s="12"/>
      <c r="D579" s="12"/>
      <c r="E579" s="12"/>
      <c r="F579" s="12"/>
      <c r="G579" s="17"/>
      <c r="H579" s="17"/>
      <c r="I579" s="318"/>
    </row>
    <row r="580" spans="2:9" x14ac:dyDescent="0.3">
      <c r="B580" s="6"/>
      <c r="C580" s="12"/>
      <c r="D580" s="12"/>
      <c r="E580" s="12"/>
      <c r="F580" s="12"/>
      <c r="G580" s="17"/>
      <c r="H580" s="17"/>
      <c r="I580" s="318"/>
    </row>
    <row r="581" spans="2:9" x14ac:dyDescent="0.3">
      <c r="B581" s="6"/>
      <c r="C581" s="12"/>
      <c r="D581" s="12"/>
      <c r="E581" s="12"/>
      <c r="F581" s="12"/>
      <c r="G581" s="17"/>
      <c r="H581" s="17"/>
      <c r="I581" s="318"/>
    </row>
    <row r="582" spans="2:9" x14ac:dyDescent="0.3">
      <c r="B582" s="6"/>
      <c r="C582" s="12"/>
      <c r="D582" s="12"/>
      <c r="E582" s="12"/>
      <c r="F582" s="12"/>
      <c r="G582" s="17"/>
      <c r="H582" s="17"/>
      <c r="I582" s="318"/>
    </row>
    <row r="583" spans="2:9" x14ac:dyDescent="0.3">
      <c r="B583" s="6"/>
      <c r="C583" s="12"/>
      <c r="D583" s="12"/>
      <c r="E583" s="12"/>
      <c r="F583" s="12"/>
      <c r="G583" s="17"/>
      <c r="H583" s="17"/>
      <c r="I583" s="318"/>
    </row>
    <row r="584" spans="2:9" x14ac:dyDescent="0.3">
      <c r="B584" s="6"/>
      <c r="C584" s="12"/>
      <c r="D584" s="12"/>
      <c r="E584" s="12"/>
      <c r="F584" s="12"/>
      <c r="G584" s="17"/>
      <c r="H584" s="17"/>
      <c r="I584" s="318"/>
    </row>
    <row r="585" spans="2:9" x14ac:dyDescent="0.3">
      <c r="B585" s="6"/>
      <c r="C585" s="12"/>
      <c r="D585" s="12"/>
      <c r="E585" s="12"/>
      <c r="F585" s="12"/>
      <c r="G585" s="17"/>
      <c r="H585" s="17"/>
      <c r="I585" s="318"/>
    </row>
    <row r="586" spans="2:9" x14ac:dyDescent="0.3">
      <c r="B586" s="6"/>
      <c r="C586" s="12"/>
      <c r="D586" s="12"/>
      <c r="E586" s="12"/>
      <c r="F586" s="12"/>
      <c r="G586" s="17"/>
      <c r="H586" s="17"/>
      <c r="I586" s="318"/>
    </row>
    <row r="587" spans="2:9" x14ac:dyDescent="0.3">
      <c r="B587" s="6"/>
      <c r="C587" s="12"/>
      <c r="D587" s="12"/>
      <c r="E587" s="12"/>
      <c r="F587" s="12"/>
      <c r="G587" s="17"/>
      <c r="H587" s="17"/>
      <c r="I587" s="318"/>
    </row>
    <row r="588" spans="2:9" x14ac:dyDescent="0.3">
      <c r="B588" s="6"/>
      <c r="C588" s="12"/>
      <c r="D588" s="12"/>
      <c r="E588" s="12"/>
      <c r="F588" s="12"/>
      <c r="G588" s="17"/>
      <c r="H588" s="17"/>
      <c r="I588" s="318"/>
    </row>
    <row r="589" spans="2:9" x14ac:dyDescent="0.3">
      <c r="B589" s="6"/>
      <c r="C589" s="12"/>
      <c r="D589" s="12"/>
      <c r="E589" s="12"/>
      <c r="F589" s="12"/>
      <c r="G589" s="17"/>
      <c r="H589" s="17"/>
      <c r="I589" s="318"/>
    </row>
    <row r="590" spans="2:9" x14ac:dyDescent="0.3">
      <c r="B590" s="6"/>
      <c r="C590" s="12"/>
      <c r="D590" s="12"/>
      <c r="E590" s="12"/>
      <c r="F590" s="12"/>
      <c r="G590" s="17"/>
      <c r="H590" s="17"/>
      <c r="I590" s="318"/>
    </row>
    <row r="591" spans="2:9" x14ac:dyDescent="0.3">
      <c r="B591" s="6"/>
      <c r="C591" s="12"/>
      <c r="D591" s="12"/>
      <c r="E591" s="12"/>
      <c r="F591" s="12"/>
      <c r="G591" s="17"/>
      <c r="H591" s="17"/>
      <c r="I591" s="318"/>
    </row>
    <row r="592" spans="2:9" x14ac:dyDescent="0.3">
      <c r="B592" s="6"/>
      <c r="C592" s="12"/>
      <c r="D592" s="12"/>
      <c r="E592" s="12"/>
      <c r="F592" s="12"/>
      <c r="G592" s="17"/>
      <c r="H592" s="17"/>
      <c r="I592" s="318"/>
    </row>
    <row r="593" spans="2:9" x14ac:dyDescent="0.3">
      <c r="B593" s="6"/>
      <c r="C593" s="12"/>
      <c r="D593" s="12"/>
      <c r="E593" s="12"/>
      <c r="F593" s="12"/>
      <c r="G593" s="17"/>
      <c r="H593" s="17"/>
      <c r="I593" s="318"/>
    </row>
    <row r="594" spans="2:9" x14ac:dyDescent="0.3">
      <c r="B594" s="6"/>
      <c r="C594" s="12"/>
      <c r="D594" s="12"/>
      <c r="E594" s="12"/>
      <c r="F594" s="12"/>
      <c r="G594" s="17"/>
      <c r="H594" s="17"/>
      <c r="I594" s="318"/>
    </row>
    <row r="595" spans="2:9" x14ac:dyDescent="0.3">
      <c r="B595" s="6"/>
      <c r="C595" s="12"/>
      <c r="D595" s="12"/>
      <c r="E595" s="12"/>
      <c r="F595" s="12"/>
      <c r="G595" s="17"/>
      <c r="H595" s="17"/>
      <c r="I595" s="318"/>
    </row>
    <row r="596" spans="2:9" x14ac:dyDescent="0.3">
      <c r="B596" s="6"/>
      <c r="C596" s="12"/>
      <c r="D596" s="12"/>
      <c r="E596" s="12"/>
      <c r="F596" s="12"/>
      <c r="G596" s="17"/>
      <c r="H596" s="17"/>
      <c r="I596" s="318"/>
    </row>
    <row r="597" spans="2:9" x14ac:dyDescent="0.3">
      <c r="B597" s="6"/>
      <c r="C597" s="12"/>
      <c r="D597" s="12"/>
      <c r="E597" s="12"/>
      <c r="F597" s="12"/>
      <c r="G597" s="17"/>
      <c r="H597" s="17"/>
      <c r="I597" s="318"/>
    </row>
    <row r="598" spans="2:9" x14ac:dyDescent="0.3">
      <c r="B598" s="6"/>
      <c r="C598" s="12"/>
      <c r="D598" s="12"/>
      <c r="E598" s="12"/>
      <c r="F598" s="12"/>
      <c r="G598" s="17"/>
      <c r="H598" s="17"/>
      <c r="I598" s="318"/>
    </row>
    <row r="599" spans="2:9" x14ac:dyDescent="0.3">
      <c r="B599" s="6"/>
      <c r="C599" s="12"/>
      <c r="D599" s="12"/>
      <c r="E599" s="12"/>
      <c r="F599" s="12"/>
      <c r="G599" s="17"/>
      <c r="H599" s="17"/>
      <c r="I599" s="318"/>
    </row>
    <row r="600" spans="2:9" x14ac:dyDescent="0.3">
      <c r="B600" s="6"/>
      <c r="C600" s="12"/>
      <c r="D600" s="12"/>
      <c r="E600" s="12"/>
      <c r="F600" s="12"/>
      <c r="G600" s="17"/>
      <c r="H600" s="17"/>
      <c r="I600" s="318"/>
    </row>
    <row r="601" spans="2:9" x14ac:dyDescent="0.3">
      <c r="B601" s="6"/>
      <c r="C601" s="12"/>
      <c r="D601" s="12"/>
      <c r="E601" s="12"/>
      <c r="F601" s="12"/>
      <c r="G601" s="17"/>
      <c r="H601" s="17"/>
      <c r="I601" s="318"/>
    </row>
    <row r="602" spans="2:9" x14ac:dyDescent="0.3">
      <c r="B602" s="6"/>
      <c r="C602" s="12"/>
      <c r="D602" s="12"/>
      <c r="E602" s="12"/>
      <c r="F602" s="12"/>
      <c r="G602" s="17"/>
      <c r="H602" s="17"/>
      <c r="I602" s="318"/>
    </row>
    <row r="603" spans="2:9" x14ac:dyDescent="0.3">
      <c r="B603" s="6"/>
      <c r="C603" s="12"/>
      <c r="D603" s="12"/>
      <c r="E603" s="12"/>
      <c r="F603" s="12"/>
      <c r="G603" s="17"/>
      <c r="H603" s="17"/>
      <c r="I603" s="318"/>
    </row>
    <row r="604" spans="2:9" x14ac:dyDescent="0.3">
      <c r="B604" s="6"/>
      <c r="C604" s="12"/>
      <c r="D604" s="12"/>
      <c r="E604" s="12"/>
      <c r="F604" s="12"/>
      <c r="G604" s="17"/>
      <c r="H604" s="17"/>
      <c r="I604" s="318"/>
    </row>
    <row r="605" spans="2:9" x14ac:dyDescent="0.3">
      <c r="B605" s="6"/>
      <c r="C605" s="12"/>
      <c r="D605" s="12"/>
      <c r="E605" s="12"/>
      <c r="F605" s="12"/>
      <c r="G605" s="17"/>
      <c r="H605" s="17"/>
      <c r="I605" s="318"/>
    </row>
    <row r="606" spans="2:9" x14ac:dyDescent="0.3">
      <c r="B606" s="6"/>
      <c r="C606" s="12"/>
      <c r="D606" s="12"/>
      <c r="E606" s="12"/>
      <c r="F606" s="12"/>
      <c r="G606" s="17"/>
      <c r="H606" s="17"/>
      <c r="I606" s="318"/>
    </row>
    <row r="607" spans="2:9" x14ac:dyDescent="0.3">
      <c r="B607" s="6"/>
      <c r="C607" s="12"/>
      <c r="D607" s="12"/>
      <c r="E607" s="12"/>
      <c r="F607" s="12"/>
      <c r="G607" s="17"/>
      <c r="H607" s="17"/>
      <c r="I607" s="318"/>
    </row>
    <row r="608" spans="2:9" x14ac:dyDescent="0.3">
      <c r="B608" s="6"/>
      <c r="C608" s="12"/>
      <c r="D608" s="12"/>
      <c r="E608" s="12"/>
      <c r="F608" s="12"/>
      <c r="G608" s="17"/>
      <c r="H608" s="17"/>
      <c r="I608" s="318"/>
    </row>
    <row r="609" spans="2:9" x14ac:dyDescent="0.3">
      <c r="B609" s="6"/>
      <c r="C609" s="12"/>
      <c r="D609" s="12"/>
      <c r="E609" s="12"/>
      <c r="F609" s="12"/>
      <c r="G609" s="17"/>
      <c r="H609" s="17"/>
      <c r="I609" s="318"/>
    </row>
    <row r="610" spans="2:9" x14ac:dyDescent="0.3">
      <c r="B610" s="6"/>
      <c r="C610" s="12"/>
      <c r="D610" s="12"/>
      <c r="E610" s="12"/>
      <c r="F610" s="12"/>
      <c r="G610" s="17"/>
      <c r="H610" s="17"/>
      <c r="I610" s="318"/>
    </row>
    <row r="611" spans="2:9" x14ac:dyDescent="0.3">
      <c r="B611" s="6"/>
      <c r="C611" s="12"/>
      <c r="D611" s="12"/>
      <c r="E611" s="12"/>
      <c r="F611" s="12"/>
      <c r="G611" s="17"/>
      <c r="H611" s="17"/>
      <c r="I611" s="318"/>
    </row>
    <row r="612" spans="2:9" x14ac:dyDescent="0.3">
      <c r="B612" s="6"/>
      <c r="C612" s="12"/>
      <c r="D612" s="12"/>
      <c r="E612" s="12"/>
      <c r="F612" s="12"/>
      <c r="G612" s="17"/>
      <c r="H612" s="17"/>
      <c r="I612" s="318"/>
    </row>
    <row r="613" spans="2:9" x14ac:dyDescent="0.3">
      <c r="B613" s="6"/>
      <c r="C613" s="12"/>
      <c r="D613" s="12"/>
      <c r="E613" s="12"/>
      <c r="F613" s="12"/>
      <c r="G613" s="17"/>
      <c r="H613" s="17"/>
      <c r="I613" s="318"/>
    </row>
    <row r="614" spans="2:9" x14ac:dyDescent="0.3">
      <c r="B614" s="6"/>
      <c r="C614" s="12"/>
      <c r="D614" s="12"/>
      <c r="E614" s="12"/>
      <c r="F614" s="12"/>
      <c r="G614" s="17"/>
      <c r="H614" s="17"/>
      <c r="I614" s="318"/>
    </row>
    <row r="615" spans="2:9" x14ac:dyDescent="0.3">
      <c r="B615" s="6"/>
      <c r="C615" s="12"/>
      <c r="D615" s="12"/>
      <c r="E615" s="12"/>
      <c r="F615" s="12"/>
      <c r="G615" s="17"/>
      <c r="H615" s="17"/>
      <c r="I615" s="318"/>
    </row>
    <row r="616" spans="2:9" x14ac:dyDescent="0.3">
      <c r="B616" s="6"/>
      <c r="C616" s="12"/>
      <c r="D616" s="12"/>
      <c r="E616" s="12"/>
      <c r="F616" s="12"/>
      <c r="G616" s="17"/>
      <c r="H616" s="17"/>
      <c r="I616" s="318"/>
    </row>
    <row r="617" spans="2:9" x14ac:dyDescent="0.3">
      <c r="B617" s="6"/>
      <c r="C617" s="12"/>
      <c r="D617" s="12"/>
      <c r="E617" s="12"/>
      <c r="F617" s="12"/>
      <c r="G617" s="17"/>
      <c r="H617" s="17"/>
      <c r="I617" s="318"/>
    </row>
    <row r="618" spans="2:9" x14ac:dyDescent="0.3">
      <c r="B618" s="6"/>
      <c r="C618" s="12"/>
      <c r="D618" s="12"/>
      <c r="E618" s="12"/>
      <c r="F618" s="12"/>
      <c r="G618" s="17"/>
      <c r="H618" s="17"/>
      <c r="I618" s="318"/>
    </row>
    <row r="619" spans="2:9" x14ac:dyDescent="0.3">
      <c r="B619" s="6"/>
      <c r="C619" s="12"/>
      <c r="D619" s="12"/>
      <c r="E619" s="12"/>
      <c r="F619" s="12"/>
      <c r="G619" s="17"/>
      <c r="H619" s="17"/>
      <c r="I619" s="318"/>
    </row>
    <row r="620" spans="2:9" x14ac:dyDescent="0.3">
      <c r="B620" s="6"/>
      <c r="C620" s="12"/>
      <c r="D620" s="12"/>
      <c r="E620" s="12"/>
      <c r="F620" s="12"/>
      <c r="G620" s="17"/>
      <c r="H620" s="17"/>
      <c r="I620" s="318"/>
    </row>
    <row r="621" spans="2:9" x14ac:dyDescent="0.3">
      <c r="B621" s="6"/>
      <c r="C621" s="12"/>
      <c r="D621" s="12"/>
      <c r="E621" s="12"/>
      <c r="F621" s="12"/>
      <c r="G621" s="17"/>
      <c r="H621" s="17"/>
      <c r="I621" s="318"/>
    </row>
    <row r="622" spans="2:9" x14ac:dyDescent="0.3">
      <c r="B622" s="6"/>
      <c r="C622" s="12"/>
      <c r="D622" s="12"/>
      <c r="E622" s="12"/>
      <c r="F622" s="12"/>
      <c r="G622" s="17"/>
      <c r="H622" s="17"/>
      <c r="I622" s="318"/>
    </row>
    <row r="623" spans="2:9" x14ac:dyDescent="0.3">
      <c r="B623" s="6"/>
      <c r="C623" s="12"/>
      <c r="D623" s="12"/>
      <c r="E623" s="12"/>
      <c r="F623" s="12"/>
      <c r="G623" s="17"/>
      <c r="H623" s="17"/>
      <c r="I623" s="318"/>
    </row>
    <row r="624" spans="2:9" x14ac:dyDescent="0.3">
      <c r="B624" s="6"/>
      <c r="C624" s="12"/>
      <c r="D624" s="12"/>
      <c r="E624" s="12"/>
      <c r="F624" s="12"/>
      <c r="G624" s="17"/>
      <c r="H624" s="17"/>
      <c r="I624" s="318"/>
    </row>
    <row r="625" spans="2:9" x14ac:dyDescent="0.3">
      <c r="B625" s="6"/>
      <c r="C625" s="12"/>
      <c r="D625" s="12"/>
      <c r="E625" s="12"/>
      <c r="F625" s="12"/>
      <c r="G625" s="17"/>
      <c r="H625" s="17"/>
      <c r="I625" s="318"/>
    </row>
    <row r="626" spans="2:9" x14ac:dyDescent="0.3">
      <c r="B626" s="6"/>
      <c r="C626" s="12"/>
      <c r="D626" s="12"/>
      <c r="E626" s="12"/>
      <c r="F626" s="12"/>
      <c r="G626" s="17"/>
      <c r="H626" s="17"/>
      <c r="I626" s="318"/>
    </row>
    <row r="627" spans="2:9" x14ac:dyDescent="0.3">
      <c r="B627" s="6"/>
      <c r="C627" s="12"/>
      <c r="D627" s="12"/>
      <c r="E627" s="12"/>
      <c r="F627" s="12"/>
      <c r="G627" s="17"/>
      <c r="H627" s="17"/>
      <c r="I627" s="318"/>
    </row>
    <row r="628" spans="2:9" x14ac:dyDescent="0.3">
      <c r="B628" s="6"/>
      <c r="C628" s="12"/>
      <c r="D628" s="12"/>
      <c r="E628" s="12"/>
      <c r="F628" s="12"/>
      <c r="G628" s="17"/>
      <c r="H628" s="17"/>
      <c r="I628" s="318"/>
    </row>
    <row r="629" spans="2:9" x14ac:dyDescent="0.3">
      <c r="B629" s="6"/>
      <c r="C629" s="12"/>
      <c r="D629" s="12"/>
      <c r="E629" s="12"/>
      <c r="F629" s="12"/>
      <c r="G629" s="17"/>
      <c r="H629" s="17"/>
      <c r="I629" s="318"/>
    </row>
    <row r="630" spans="2:9" x14ac:dyDescent="0.3">
      <c r="B630" s="6"/>
      <c r="C630" s="12"/>
      <c r="D630" s="12"/>
      <c r="E630" s="12"/>
      <c r="F630" s="12"/>
      <c r="G630" s="17"/>
      <c r="H630" s="17"/>
      <c r="I630" s="318"/>
    </row>
    <row r="631" spans="2:9" x14ac:dyDescent="0.3">
      <c r="B631" s="6"/>
      <c r="C631" s="12"/>
      <c r="D631" s="12"/>
      <c r="E631" s="12"/>
      <c r="F631" s="12"/>
      <c r="G631" s="17"/>
      <c r="H631" s="17"/>
      <c r="I631" s="318"/>
    </row>
    <row r="632" spans="2:9" x14ac:dyDescent="0.3">
      <c r="B632" s="6"/>
      <c r="C632" s="12"/>
      <c r="D632" s="12"/>
      <c r="E632" s="12"/>
      <c r="F632" s="12"/>
      <c r="G632" s="17"/>
      <c r="H632" s="17"/>
      <c r="I632" s="318"/>
    </row>
    <row r="633" spans="2:9" x14ac:dyDescent="0.3">
      <c r="B633" s="6"/>
      <c r="C633" s="12"/>
      <c r="D633" s="12"/>
      <c r="E633" s="12"/>
      <c r="F633" s="12"/>
      <c r="G633" s="17"/>
      <c r="H633" s="17"/>
      <c r="I633" s="318"/>
    </row>
    <row r="634" spans="2:9" x14ac:dyDescent="0.3">
      <c r="B634" s="6"/>
      <c r="C634" s="12"/>
      <c r="D634" s="12"/>
      <c r="E634" s="12"/>
      <c r="F634" s="12"/>
      <c r="G634" s="17"/>
      <c r="H634" s="17"/>
      <c r="I634" s="318"/>
    </row>
    <row r="635" spans="2:9" x14ac:dyDescent="0.3">
      <c r="B635" s="6"/>
      <c r="C635" s="12"/>
      <c r="D635" s="12"/>
      <c r="E635" s="12"/>
      <c r="F635" s="12"/>
      <c r="G635" s="17"/>
      <c r="H635" s="17"/>
      <c r="I635" s="318"/>
    </row>
    <row r="636" spans="2:9" x14ac:dyDescent="0.3">
      <c r="B636" s="6"/>
      <c r="C636" s="12"/>
      <c r="D636" s="12"/>
      <c r="E636" s="12"/>
      <c r="F636" s="12"/>
      <c r="G636" s="17"/>
      <c r="H636" s="17"/>
      <c r="I636" s="318"/>
    </row>
    <row r="637" spans="2:9" x14ac:dyDescent="0.3">
      <c r="B637" s="6"/>
      <c r="C637" s="12"/>
      <c r="D637" s="12"/>
      <c r="E637" s="12"/>
      <c r="F637" s="12"/>
      <c r="G637" s="17"/>
      <c r="H637" s="17"/>
      <c r="I637" s="318"/>
    </row>
    <row r="638" spans="2:9" x14ac:dyDescent="0.3">
      <c r="B638" s="6"/>
      <c r="C638" s="12"/>
      <c r="D638" s="12"/>
      <c r="E638" s="12"/>
      <c r="F638" s="12"/>
      <c r="G638" s="17"/>
      <c r="H638" s="17"/>
      <c r="I638" s="318"/>
    </row>
    <row r="639" spans="2:9" x14ac:dyDescent="0.3">
      <c r="B639" s="6"/>
      <c r="C639" s="12"/>
      <c r="D639" s="12"/>
      <c r="E639" s="12"/>
      <c r="F639" s="12"/>
      <c r="G639" s="17"/>
      <c r="H639" s="17"/>
      <c r="I639" s="318"/>
    </row>
    <row r="640" spans="2:9" x14ac:dyDescent="0.3">
      <c r="B640" s="6"/>
      <c r="C640" s="12"/>
      <c r="D640" s="12"/>
      <c r="E640" s="12"/>
      <c r="F640" s="12"/>
      <c r="G640" s="17"/>
      <c r="H640" s="17"/>
      <c r="I640" s="318"/>
    </row>
    <row r="641" spans="2:9" x14ac:dyDescent="0.3">
      <c r="B641" s="6"/>
      <c r="C641" s="12"/>
      <c r="D641" s="12"/>
      <c r="E641" s="12"/>
      <c r="F641" s="12"/>
      <c r="G641" s="17"/>
      <c r="H641" s="17"/>
      <c r="I641" s="318"/>
    </row>
    <row r="642" spans="2:9" x14ac:dyDescent="0.3">
      <c r="B642" s="6"/>
      <c r="C642" s="12"/>
      <c r="D642" s="12"/>
      <c r="E642" s="12"/>
      <c r="F642" s="12"/>
      <c r="G642" s="17"/>
      <c r="H642" s="17"/>
      <c r="I642" s="318"/>
    </row>
    <row r="643" spans="2:9" x14ac:dyDescent="0.3">
      <c r="B643" s="6"/>
      <c r="C643" s="12"/>
      <c r="D643" s="12"/>
      <c r="E643" s="12"/>
      <c r="F643" s="12"/>
      <c r="G643" s="17"/>
      <c r="H643" s="17"/>
      <c r="I643" s="318"/>
    </row>
    <row r="644" spans="2:9" x14ac:dyDescent="0.3">
      <c r="B644" s="6"/>
      <c r="C644" s="12"/>
      <c r="D644" s="12"/>
      <c r="E644" s="12"/>
      <c r="F644" s="12"/>
      <c r="G644" s="17"/>
      <c r="H644" s="17"/>
      <c r="I644" s="318"/>
    </row>
    <row r="645" spans="2:9" x14ac:dyDescent="0.3">
      <c r="B645" s="6"/>
      <c r="C645" s="12"/>
      <c r="D645" s="12"/>
      <c r="E645" s="12"/>
      <c r="F645" s="12"/>
      <c r="G645" s="17"/>
      <c r="H645" s="17"/>
      <c r="I645" s="318"/>
    </row>
    <row r="646" spans="2:9" x14ac:dyDescent="0.3">
      <c r="B646" s="6"/>
      <c r="C646" s="12"/>
      <c r="D646" s="12"/>
      <c r="E646" s="12"/>
      <c r="F646" s="12"/>
      <c r="G646" s="17"/>
      <c r="H646" s="17"/>
      <c r="I646" s="318"/>
    </row>
    <row r="647" spans="2:9" x14ac:dyDescent="0.3">
      <c r="B647" s="6"/>
      <c r="C647" s="12"/>
      <c r="D647" s="12"/>
      <c r="E647" s="12"/>
      <c r="F647" s="12"/>
      <c r="G647" s="17"/>
      <c r="H647" s="17"/>
      <c r="I647" s="318"/>
    </row>
    <row r="648" spans="2:9" x14ac:dyDescent="0.3">
      <c r="B648" s="6"/>
      <c r="C648" s="12"/>
      <c r="D648" s="12"/>
      <c r="E648" s="12"/>
      <c r="F648" s="12"/>
      <c r="G648" s="17"/>
      <c r="H648" s="17"/>
      <c r="I648" s="318"/>
    </row>
    <row r="649" spans="2:9" x14ac:dyDescent="0.3">
      <c r="B649" s="6"/>
      <c r="C649" s="12"/>
      <c r="D649" s="12"/>
      <c r="E649" s="12"/>
      <c r="F649" s="12"/>
      <c r="G649" s="17"/>
      <c r="H649" s="17"/>
      <c r="I649" s="318"/>
    </row>
    <row r="650" spans="2:9" x14ac:dyDescent="0.3">
      <c r="B650" s="6"/>
      <c r="C650" s="12"/>
      <c r="D650" s="12"/>
      <c r="E650" s="12"/>
      <c r="F650" s="12"/>
      <c r="G650" s="17"/>
      <c r="H650" s="17"/>
      <c r="I650" s="318"/>
    </row>
    <row r="651" spans="2:9" x14ac:dyDescent="0.3">
      <c r="B651" s="6"/>
      <c r="C651" s="12"/>
      <c r="D651" s="12"/>
      <c r="E651" s="12"/>
      <c r="F651" s="12"/>
      <c r="G651" s="17"/>
      <c r="H651" s="17"/>
      <c r="I651" s="318"/>
    </row>
    <row r="652" spans="2:9" x14ac:dyDescent="0.3">
      <c r="B652" s="6"/>
      <c r="C652" s="12"/>
      <c r="D652" s="12"/>
      <c r="E652" s="12"/>
      <c r="F652" s="12"/>
      <c r="G652" s="17"/>
      <c r="H652" s="17"/>
      <c r="I652" s="318"/>
    </row>
    <row r="653" spans="2:9" x14ac:dyDescent="0.3">
      <c r="B653" s="6"/>
      <c r="C653" s="12"/>
      <c r="D653" s="12"/>
      <c r="E653" s="12"/>
      <c r="F653" s="12"/>
      <c r="G653" s="17"/>
      <c r="H653" s="17"/>
      <c r="I653" s="318"/>
    </row>
    <row r="654" spans="2:9" x14ac:dyDescent="0.3">
      <c r="B654" s="6"/>
      <c r="C654" s="12"/>
      <c r="D654" s="12"/>
      <c r="E654" s="12"/>
      <c r="F654" s="12"/>
      <c r="G654" s="17"/>
      <c r="H654" s="17"/>
      <c r="I654" s="318"/>
    </row>
    <row r="655" spans="2:9" x14ac:dyDescent="0.3">
      <c r="B655" s="6"/>
      <c r="C655" s="12"/>
      <c r="D655" s="12"/>
      <c r="E655" s="12"/>
      <c r="F655" s="12"/>
      <c r="G655" s="17"/>
      <c r="H655" s="17"/>
      <c r="I655" s="318"/>
    </row>
    <row r="656" spans="2:9" x14ac:dyDescent="0.3">
      <c r="B656" s="6"/>
      <c r="C656" s="12"/>
      <c r="D656" s="12"/>
      <c r="E656" s="12"/>
      <c r="F656" s="12"/>
      <c r="G656" s="17"/>
      <c r="H656" s="17"/>
      <c r="I656" s="318"/>
    </row>
    <row r="657" spans="2:9" x14ac:dyDescent="0.3">
      <c r="B657" s="6"/>
      <c r="C657" s="12"/>
      <c r="D657" s="12"/>
      <c r="E657" s="12"/>
      <c r="F657" s="12"/>
      <c r="G657" s="17"/>
      <c r="H657" s="17"/>
      <c r="I657" s="318"/>
    </row>
    <row r="658" spans="2:9" x14ac:dyDescent="0.3">
      <c r="B658" s="6"/>
      <c r="C658" s="12"/>
      <c r="D658" s="12"/>
      <c r="E658" s="12"/>
      <c r="F658" s="12"/>
      <c r="G658" s="17"/>
      <c r="H658" s="17"/>
      <c r="I658" s="318"/>
    </row>
    <row r="659" spans="2:9" x14ac:dyDescent="0.3">
      <c r="B659" s="6"/>
      <c r="C659" s="12"/>
      <c r="D659" s="12"/>
      <c r="E659" s="12"/>
      <c r="F659" s="12"/>
      <c r="G659" s="17"/>
      <c r="H659" s="17"/>
      <c r="I659" s="318"/>
    </row>
    <row r="660" spans="2:9" x14ac:dyDescent="0.3">
      <c r="B660" s="6"/>
      <c r="C660" s="12"/>
      <c r="D660" s="12"/>
      <c r="E660" s="12"/>
      <c r="F660" s="12"/>
      <c r="G660" s="17"/>
      <c r="H660" s="17"/>
      <c r="I660" s="318"/>
    </row>
    <row r="661" spans="2:9" x14ac:dyDescent="0.3">
      <c r="B661" s="6"/>
      <c r="C661" s="12"/>
      <c r="D661" s="12"/>
      <c r="E661" s="12"/>
      <c r="F661" s="12"/>
      <c r="G661" s="17"/>
      <c r="H661" s="17"/>
      <c r="I661" s="318"/>
    </row>
    <row r="662" spans="2:9" x14ac:dyDescent="0.3">
      <c r="B662" s="6"/>
      <c r="C662" s="12"/>
      <c r="D662" s="12"/>
      <c r="E662" s="12"/>
      <c r="F662" s="12"/>
      <c r="G662" s="17"/>
      <c r="H662" s="17"/>
      <c r="I662" s="318"/>
    </row>
    <row r="663" spans="2:9" x14ac:dyDescent="0.3">
      <c r="B663" s="6"/>
      <c r="C663" s="12"/>
      <c r="D663" s="12"/>
      <c r="E663" s="12"/>
      <c r="F663" s="12"/>
      <c r="G663" s="17"/>
      <c r="H663" s="17"/>
      <c r="I663" s="318"/>
    </row>
    <row r="664" spans="2:9" x14ac:dyDescent="0.3">
      <c r="B664" s="6"/>
      <c r="C664" s="12"/>
      <c r="D664" s="12"/>
      <c r="E664" s="12"/>
      <c r="F664" s="12"/>
      <c r="G664" s="17"/>
      <c r="H664" s="17"/>
      <c r="I664" s="318"/>
    </row>
    <row r="665" spans="2:9" x14ac:dyDescent="0.3">
      <c r="B665" s="6"/>
      <c r="C665" s="12"/>
      <c r="D665" s="12"/>
      <c r="E665" s="12"/>
      <c r="F665" s="12"/>
      <c r="G665" s="17"/>
      <c r="H665" s="17"/>
      <c r="I665" s="318"/>
    </row>
    <row r="666" spans="2:9" x14ac:dyDescent="0.3">
      <c r="B666" s="6"/>
      <c r="C666" s="12"/>
      <c r="D666" s="12"/>
      <c r="E666" s="12"/>
      <c r="F666" s="12"/>
      <c r="G666" s="17"/>
      <c r="H666" s="17"/>
      <c r="I666" s="318"/>
    </row>
    <row r="667" spans="2:9" x14ac:dyDescent="0.3">
      <c r="B667" s="6"/>
      <c r="C667" s="12"/>
      <c r="D667" s="12"/>
      <c r="E667" s="12"/>
      <c r="F667" s="12"/>
      <c r="G667" s="17"/>
      <c r="H667" s="17"/>
      <c r="I667" s="318"/>
    </row>
    <row r="668" spans="2:9" x14ac:dyDescent="0.3">
      <c r="B668" s="6"/>
      <c r="C668" s="12"/>
      <c r="D668" s="12"/>
      <c r="E668" s="12"/>
      <c r="F668" s="12"/>
      <c r="G668" s="17"/>
      <c r="H668" s="17"/>
      <c r="I668" s="318"/>
    </row>
    <row r="669" spans="2:9" x14ac:dyDescent="0.3">
      <c r="B669" s="6"/>
      <c r="C669" s="12"/>
      <c r="D669" s="12"/>
      <c r="E669" s="12"/>
      <c r="F669" s="12"/>
      <c r="G669" s="17"/>
      <c r="H669" s="17"/>
      <c r="I669" s="318"/>
    </row>
    <row r="670" spans="2:9" x14ac:dyDescent="0.3">
      <c r="B670" s="6"/>
      <c r="C670" s="12"/>
      <c r="D670" s="12"/>
      <c r="E670" s="12"/>
      <c r="F670" s="12"/>
      <c r="G670" s="17"/>
      <c r="H670" s="17"/>
      <c r="I670" s="318"/>
    </row>
    <row r="671" spans="2:9" x14ac:dyDescent="0.3">
      <c r="B671" s="6"/>
      <c r="C671" s="12"/>
      <c r="D671" s="12"/>
      <c r="E671" s="12"/>
      <c r="F671" s="12"/>
      <c r="G671" s="17"/>
      <c r="H671" s="17"/>
      <c r="I671" s="318"/>
    </row>
    <row r="672" spans="2:9" x14ac:dyDescent="0.3">
      <c r="B672" s="6"/>
      <c r="C672" s="12"/>
      <c r="D672" s="12"/>
      <c r="E672" s="12"/>
      <c r="F672" s="12"/>
      <c r="G672" s="17"/>
      <c r="H672" s="17"/>
      <c r="I672" s="318"/>
    </row>
    <row r="673" spans="2:9" x14ac:dyDescent="0.3">
      <c r="B673" s="6"/>
      <c r="C673" s="12"/>
      <c r="D673" s="12"/>
      <c r="E673" s="12"/>
      <c r="F673" s="12"/>
      <c r="G673" s="17"/>
      <c r="H673" s="17"/>
      <c r="I673" s="318"/>
    </row>
    <row r="674" spans="2:9" x14ac:dyDescent="0.3">
      <c r="B674" s="6"/>
      <c r="C674" s="12"/>
      <c r="D674" s="12"/>
      <c r="E674" s="12"/>
      <c r="F674" s="12"/>
      <c r="G674" s="17"/>
      <c r="H674" s="17"/>
      <c r="I674" s="318"/>
    </row>
    <row r="675" spans="2:9" x14ac:dyDescent="0.3">
      <c r="B675" s="6"/>
      <c r="C675" s="12"/>
      <c r="D675" s="12"/>
      <c r="E675" s="12"/>
      <c r="F675" s="12"/>
      <c r="G675" s="17"/>
      <c r="H675" s="17"/>
      <c r="I675" s="318"/>
    </row>
    <row r="676" spans="2:9" x14ac:dyDescent="0.3">
      <c r="B676" s="6"/>
      <c r="C676" s="12"/>
      <c r="D676" s="12"/>
      <c r="E676" s="12"/>
      <c r="F676" s="12"/>
      <c r="G676" s="17"/>
      <c r="H676" s="17"/>
      <c r="I676" s="318"/>
    </row>
    <row r="677" spans="2:9" x14ac:dyDescent="0.3">
      <c r="B677" s="6"/>
      <c r="C677" s="12"/>
      <c r="D677" s="12"/>
      <c r="E677" s="12"/>
      <c r="F677" s="12"/>
      <c r="G677" s="17"/>
      <c r="H677" s="17"/>
      <c r="I677" s="318"/>
    </row>
    <row r="678" spans="2:9" x14ac:dyDescent="0.3">
      <c r="B678" s="6"/>
      <c r="C678" s="12"/>
      <c r="D678" s="12"/>
      <c r="E678" s="12"/>
      <c r="F678" s="12"/>
      <c r="G678" s="17"/>
      <c r="H678" s="17"/>
      <c r="I678" s="318"/>
    </row>
    <row r="679" spans="2:9" x14ac:dyDescent="0.3">
      <c r="B679" s="6"/>
      <c r="C679" s="12"/>
      <c r="D679" s="12"/>
      <c r="E679" s="12"/>
      <c r="F679" s="12"/>
      <c r="G679" s="17"/>
      <c r="H679" s="17"/>
      <c r="I679" s="318"/>
    </row>
    <row r="680" spans="2:9" x14ac:dyDescent="0.3">
      <c r="B680" s="6"/>
      <c r="C680" s="12"/>
      <c r="D680" s="12"/>
      <c r="E680" s="12"/>
      <c r="F680" s="12"/>
      <c r="G680" s="17"/>
      <c r="H680" s="17"/>
      <c r="I680" s="318"/>
    </row>
    <row r="681" spans="2:9" x14ac:dyDescent="0.3">
      <c r="B681" s="6"/>
      <c r="C681" s="12"/>
      <c r="D681" s="12"/>
      <c r="E681" s="12"/>
      <c r="F681" s="12"/>
      <c r="G681" s="17"/>
      <c r="H681" s="17"/>
      <c r="I681" s="318"/>
    </row>
    <row r="682" spans="2:9" x14ac:dyDescent="0.3">
      <c r="B682" s="6"/>
      <c r="C682" s="12"/>
      <c r="D682" s="12"/>
      <c r="E682" s="12"/>
      <c r="F682" s="12"/>
      <c r="G682" s="17"/>
      <c r="H682" s="17"/>
      <c r="I682" s="318"/>
    </row>
    <row r="683" spans="2:9" x14ac:dyDescent="0.3">
      <c r="B683" s="6"/>
      <c r="C683" s="12"/>
      <c r="D683" s="12"/>
      <c r="E683" s="12"/>
      <c r="F683" s="12"/>
      <c r="G683" s="17"/>
      <c r="H683" s="17"/>
      <c r="I683" s="318"/>
    </row>
    <row r="684" spans="2:9" x14ac:dyDescent="0.3">
      <c r="B684" s="6"/>
      <c r="C684" s="12"/>
      <c r="D684" s="12"/>
      <c r="E684" s="12"/>
      <c r="F684" s="12"/>
      <c r="G684" s="17"/>
      <c r="H684" s="17"/>
      <c r="I684" s="318"/>
    </row>
    <row r="685" spans="2:9" x14ac:dyDescent="0.3">
      <c r="B685" s="6"/>
      <c r="C685" s="12"/>
      <c r="D685" s="12"/>
      <c r="E685" s="12"/>
      <c r="F685" s="12"/>
      <c r="G685" s="17"/>
      <c r="H685" s="17"/>
      <c r="I685" s="318"/>
    </row>
    <row r="686" spans="2:9" x14ac:dyDescent="0.3">
      <c r="B686" s="6"/>
      <c r="C686" s="12"/>
      <c r="D686" s="12"/>
      <c r="E686" s="12"/>
      <c r="F686" s="12"/>
      <c r="G686" s="17"/>
      <c r="H686" s="17"/>
      <c r="I686" s="318"/>
    </row>
    <row r="687" spans="2:9" x14ac:dyDescent="0.3">
      <c r="B687" s="6"/>
      <c r="C687" s="12"/>
      <c r="D687" s="12"/>
      <c r="E687" s="12"/>
      <c r="F687" s="12"/>
      <c r="G687" s="17"/>
      <c r="H687" s="17"/>
      <c r="I687" s="318"/>
    </row>
    <row r="688" spans="2:9" x14ac:dyDescent="0.3">
      <c r="B688" s="6"/>
      <c r="C688" s="12"/>
      <c r="D688" s="12"/>
      <c r="E688" s="12"/>
      <c r="F688" s="12"/>
      <c r="G688" s="17"/>
      <c r="H688" s="17"/>
      <c r="I688" s="318"/>
    </row>
    <row r="689" spans="2:9" x14ac:dyDescent="0.3">
      <c r="B689" s="6"/>
      <c r="C689" s="12"/>
      <c r="D689" s="12"/>
      <c r="E689" s="12"/>
      <c r="F689" s="12"/>
      <c r="G689" s="17"/>
      <c r="H689" s="17"/>
      <c r="I689" s="318"/>
    </row>
    <row r="690" spans="2:9" x14ac:dyDescent="0.3">
      <c r="B690" s="6"/>
      <c r="C690" s="12"/>
      <c r="D690" s="12"/>
      <c r="E690" s="12"/>
      <c r="F690" s="12"/>
      <c r="G690" s="17"/>
      <c r="H690" s="17"/>
      <c r="I690" s="318"/>
    </row>
    <row r="691" spans="2:9" x14ac:dyDescent="0.3">
      <c r="B691" s="6"/>
      <c r="C691" s="12"/>
      <c r="D691" s="12"/>
      <c r="E691" s="12"/>
      <c r="F691" s="12"/>
      <c r="G691" s="17"/>
      <c r="H691" s="17"/>
      <c r="I691" s="318"/>
    </row>
    <row r="692" spans="2:9" x14ac:dyDescent="0.3">
      <c r="B692" s="6"/>
      <c r="C692" s="12"/>
      <c r="D692" s="12"/>
      <c r="E692" s="12"/>
      <c r="F692" s="12"/>
      <c r="G692" s="17"/>
      <c r="H692" s="17"/>
      <c r="I692" s="318"/>
    </row>
    <row r="693" spans="2:9" x14ac:dyDescent="0.3">
      <c r="B693" s="6"/>
      <c r="C693" s="12"/>
      <c r="D693" s="12"/>
      <c r="E693" s="12"/>
      <c r="F693" s="12"/>
      <c r="G693" s="17"/>
      <c r="H693" s="17"/>
      <c r="I693" s="318"/>
    </row>
    <row r="694" spans="2:9" x14ac:dyDescent="0.3">
      <c r="B694" s="6"/>
      <c r="C694" s="12"/>
      <c r="D694" s="12"/>
      <c r="E694" s="12"/>
      <c r="F694" s="12"/>
      <c r="G694" s="17"/>
      <c r="H694" s="17"/>
      <c r="I694" s="318"/>
    </row>
    <row r="695" spans="2:9" x14ac:dyDescent="0.3">
      <c r="B695" s="6"/>
      <c r="C695" s="12"/>
      <c r="D695" s="12"/>
      <c r="E695" s="12"/>
      <c r="F695" s="12"/>
      <c r="G695" s="17"/>
      <c r="H695" s="17"/>
      <c r="I695" s="318"/>
    </row>
    <row r="696" spans="2:9" x14ac:dyDescent="0.3">
      <c r="B696" s="6"/>
      <c r="C696" s="12"/>
      <c r="D696" s="12"/>
      <c r="E696" s="12"/>
      <c r="F696" s="12"/>
      <c r="G696" s="17"/>
      <c r="H696" s="17"/>
      <c r="I696" s="318"/>
    </row>
    <row r="697" spans="2:9" x14ac:dyDescent="0.3">
      <c r="B697" s="6"/>
      <c r="C697" s="12"/>
      <c r="D697" s="12"/>
      <c r="E697" s="12"/>
      <c r="F697" s="12"/>
      <c r="G697" s="17"/>
      <c r="H697" s="17"/>
      <c r="I697" s="318"/>
    </row>
    <row r="698" spans="2:9" x14ac:dyDescent="0.3">
      <c r="B698" s="6"/>
      <c r="C698" s="12"/>
      <c r="D698" s="12"/>
      <c r="E698" s="12"/>
      <c r="F698" s="12"/>
      <c r="G698" s="17"/>
      <c r="H698" s="17"/>
      <c r="I698" s="318"/>
    </row>
    <row r="699" spans="2:9" x14ac:dyDescent="0.3">
      <c r="B699" s="6"/>
      <c r="C699" s="12"/>
      <c r="D699" s="12"/>
      <c r="E699" s="12"/>
      <c r="F699" s="12"/>
      <c r="G699" s="17"/>
      <c r="H699" s="17"/>
      <c r="I699" s="318"/>
    </row>
    <row r="700" spans="2:9" x14ac:dyDescent="0.3">
      <c r="B700" s="6"/>
      <c r="C700" s="12"/>
      <c r="D700" s="12"/>
      <c r="E700" s="12"/>
      <c r="F700" s="12"/>
      <c r="G700" s="17"/>
      <c r="H700" s="17"/>
      <c r="I700" s="318"/>
    </row>
    <row r="701" spans="2:9" x14ac:dyDescent="0.3">
      <c r="B701" s="6"/>
      <c r="C701" s="12"/>
      <c r="D701" s="12"/>
      <c r="E701" s="12"/>
      <c r="F701" s="12"/>
      <c r="G701" s="17"/>
      <c r="H701" s="17"/>
      <c r="I701" s="318"/>
    </row>
    <row r="702" spans="2:9" x14ac:dyDescent="0.3">
      <c r="B702" s="6"/>
      <c r="C702" s="12"/>
      <c r="D702" s="12"/>
      <c r="E702" s="12"/>
      <c r="F702" s="12"/>
      <c r="G702" s="17"/>
      <c r="H702" s="17"/>
      <c r="I702" s="318"/>
    </row>
    <row r="703" spans="2:9" x14ac:dyDescent="0.3">
      <c r="B703" s="6"/>
      <c r="C703" s="12"/>
      <c r="D703" s="12"/>
      <c r="E703" s="12"/>
      <c r="F703" s="12"/>
      <c r="G703" s="17"/>
      <c r="H703" s="17"/>
      <c r="I703" s="318"/>
    </row>
    <row r="704" spans="2:9" x14ac:dyDescent="0.3">
      <c r="B704" s="6"/>
      <c r="C704" s="12"/>
      <c r="D704" s="12"/>
      <c r="E704" s="12"/>
      <c r="F704" s="12"/>
      <c r="G704" s="17"/>
      <c r="H704" s="17"/>
      <c r="I704" s="318"/>
    </row>
    <row r="705" spans="2:9" x14ac:dyDescent="0.3">
      <c r="B705" s="6"/>
      <c r="C705" s="12"/>
      <c r="D705" s="12"/>
      <c r="E705" s="12"/>
      <c r="F705" s="12"/>
      <c r="G705" s="17"/>
      <c r="H705" s="17"/>
      <c r="I705" s="318"/>
    </row>
    <row r="706" spans="2:9" x14ac:dyDescent="0.3">
      <c r="B706" s="6"/>
      <c r="C706" s="12"/>
      <c r="D706" s="12"/>
      <c r="E706" s="12"/>
      <c r="F706" s="12"/>
      <c r="G706" s="17"/>
      <c r="H706" s="17"/>
      <c r="I706" s="318"/>
    </row>
    <row r="707" spans="2:9" x14ac:dyDescent="0.3">
      <c r="B707" s="6"/>
      <c r="C707" s="12"/>
      <c r="D707" s="12"/>
      <c r="E707" s="12"/>
      <c r="F707" s="12"/>
      <c r="G707" s="17"/>
      <c r="H707" s="17"/>
      <c r="I707" s="318"/>
    </row>
    <row r="708" spans="2:9" x14ac:dyDescent="0.3">
      <c r="B708" s="6"/>
      <c r="C708" s="12"/>
      <c r="D708" s="12"/>
      <c r="E708" s="12"/>
      <c r="F708" s="12"/>
      <c r="G708" s="17"/>
      <c r="H708" s="17"/>
      <c r="I708" s="318"/>
    </row>
    <row r="709" spans="2:9" x14ac:dyDescent="0.3">
      <c r="B709" s="6"/>
      <c r="C709" s="12"/>
      <c r="D709" s="12"/>
      <c r="E709" s="12"/>
      <c r="F709" s="12"/>
      <c r="G709" s="17"/>
      <c r="H709" s="17"/>
      <c r="I709" s="318"/>
    </row>
    <row r="710" spans="2:9" x14ac:dyDescent="0.3">
      <c r="B710" s="6"/>
      <c r="C710" s="12"/>
      <c r="D710" s="12"/>
      <c r="E710" s="12"/>
      <c r="F710" s="12"/>
      <c r="G710" s="17"/>
      <c r="H710" s="17"/>
      <c r="I710" s="318"/>
    </row>
    <row r="711" spans="2:9" x14ac:dyDescent="0.3">
      <c r="B711" s="6"/>
      <c r="C711" s="12"/>
      <c r="D711" s="12"/>
      <c r="E711" s="12"/>
      <c r="F711" s="12"/>
      <c r="G711" s="17"/>
      <c r="H711" s="17"/>
      <c r="I711" s="318"/>
    </row>
    <row r="712" spans="2:9" x14ac:dyDescent="0.3">
      <c r="B712" s="6"/>
      <c r="C712" s="12"/>
      <c r="D712" s="12"/>
      <c r="E712" s="12"/>
      <c r="F712" s="12"/>
      <c r="G712" s="17"/>
      <c r="H712" s="17"/>
      <c r="I712" s="318"/>
    </row>
    <row r="713" spans="2:9" x14ac:dyDescent="0.3">
      <c r="B713" s="6"/>
      <c r="C713" s="12"/>
      <c r="D713" s="12"/>
      <c r="E713" s="12"/>
      <c r="F713" s="12"/>
      <c r="G713" s="17"/>
      <c r="H713" s="17"/>
      <c r="I713" s="318"/>
    </row>
    <row r="714" spans="2:9" x14ac:dyDescent="0.3">
      <c r="B714" s="6"/>
      <c r="C714" s="12"/>
      <c r="D714" s="12"/>
      <c r="E714" s="12"/>
      <c r="F714" s="12"/>
      <c r="G714" s="17"/>
      <c r="H714" s="17"/>
      <c r="I714" s="318"/>
    </row>
    <row r="715" spans="2:9" x14ac:dyDescent="0.3">
      <c r="B715" s="6"/>
      <c r="C715" s="12"/>
      <c r="D715" s="12"/>
      <c r="E715" s="12"/>
      <c r="F715" s="12"/>
      <c r="G715" s="17"/>
      <c r="H715" s="17"/>
      <c r="I715" s="318"/>
    </row>
    <row r="716" spans="2:9" x14ac:dyDescent="0.3">
      <c r="B716" s="6"/>
      <c r="C716" s="12"/>
      <c r="D716" s="12"/>
      <c r="E716" s="12"/>
      <c r="F716" s="12"/>
      <c r="G716" s="17"/>
      <c r="H716" s="17"/>
      <c r="I716" s="318"/>
    </row>
    <row r="717" spans="2:9" x14ac:dyDescent="0.3">
      <c r="B717" s="6"/>
      <c r="C717" s="12"/>
      <c r="D717" s="12"/>
      <c r="E717" s="12"/>
      <c r="F717" s="12"/>
      <c r="G717" s="17"/>
      <c r="H717" s="17"/>
      <c r="I717" s="318"/>
    </row>
    <row r="718" spans="2:9" x14ac:dyDescent="0.3">
      <c r="B718" s="6"/>
      <c r="C718" s="12"/>
      <c r="D718" s="12"/>
      <c r="E718" s="12"/>
      <c r="F718" s="12"/>
      <c r="G718" s="17"/>
      <c r="H718" s="17"/>
      <c r="I718" s="318"/>
    </row>
    <row r="719" spans="2:9" x14ac:dyDescent="0.3">
      <c r="B719" s="6"/>
      <c r="C719" s="12"/>
      <c r="D719" s="12"/>
      <c r="E719" s="12"/>
      <c r="F719" s="12"/>
      <c r="G719" s="17"/>
      <c r="H719" s="17"/>
      <c r="I719" s="318"/>
    </row>
    <row r="720" spans="2:9" x14ac:dyDescent="0.3">
      <c r="B720" s="6"/>
      <c r="C720" s="12"/>
      <c r="D720" s="12"/>
      <c r="E720" s="12"/>
      <c r="F720" s="12"/>
      <c r="G720" s="17"/>
      <c r="H720" s="17"/>
      <c r="I720" s="318"/>
    </row>
    <row r="721" spans="2:9" x14ac:dyDescent="0.3">
      <c r="B721" s="6"/>
      <c r="C721" s="12"/>
      <c r="D721" s="12"/>
      <c r="E721" s="12"/>
      <c r="F721" s="12"/>
      <c r="G721" s="17"/>
      <c r="H721" s="17"/>
      <c r="I721" s="318"/>
    </row>
    <row r="722" spans="2:9" x14ac:dyDescent="0.3">
      <c r="B722" s="6"/>
      <c r="C722" s="12"/>
      <c r="D722" s="12"/>
      <c r="E722" s="12"/>
      <c r="F722" s="12"/>
      <c r="G722" s="17"/>
      <c r="H722" s="17"/>
      <c r="I722" s="318"/>
    </row>
    <row r="723" spans="2:9" x14ac:dyDescent="0.3">
      <c r="B723" s="6"/>
      <c r="C723" s="12"/>
      <c r="D723" s="12"/>
      <c r="E723" s="12"/>
      <c r="F723" s="12"/>
      <c r="G723" s="17"/>
      <c r="H723" s="17"/>
      <c r="I723" s="318"/>
    </row>
    <row r="724" spans="2:9" x14ac:dyDescent="0.3">
      <c r="B724" s="6"/>
      <c r="C724" s="12"/>
      <c r="D724" s="12"/>
      <c r="E724" s="12"/>
      <c r="F724" s="12"/>
      <c r="G724" s="17"/>
      <c r="H724" s="17"/>
      <c r="I724" s="318"/>
    </row>
    <row r="725" spans="2:9" x14ac:dyDescent="0.3">
      <c r="B725" s="6"/>
      <c r="C725" s="12"/>
      <c r="D725" s="12"/>
      <c r="E725" s="12"/>
      <c r="F725" s="12"/>
      <c r="G725" s="17"/>
      <c r="H725" s="17"/>
      <c r="I725" s="318"/>
    </row>
    <row r="726" spans="2:9" x14ac:dyDescent="0.3">
      <c r="B726" s="6"/>
      <c r="C726" s="12"/>
      <c r="D726" s="12"/>
      <c r="E726" s="12"/>
      <c r="F726" s="12"/>
      <c r="G726" s="17"/>
      <c r="H726" s="17"/>
      <c r="I726" s="318"/>
    </row>
    <row r="727" spans="2:9" x14ac:dyDescent="0.3">
      <c r="B727" s="6"/>
      <c r="C727" s="12"/>
      <c r="D727" s="12"/>
      <c r="E727" s="12"/>
      <c r="F727" s="12"/>
      <c r="G727" s="17"/>
      <c r="H727" s="17"/>
      <c r="I727" s="318"/>
    </row>
    <row r="728" spans="2:9" x14ac:dyDescent="0.3">
      <c r="B728" s="6"/>
      <c r="C728" s="12"/>
      <c r="D728" s="12"/>
      <c r="E728" s="12"/>
      <c r="F728" s="12"/>
      <c r="G728" s="17"/>
      <c r="H728" s="17"/>
      <c r="I728" s="318"/>
    </row>
    <row r="729" spans="2:9" x14ac:dyDescent="0.3">
      <c r="B729" s="6"/>
      <c r="C729" s="12"/>
      <c r="D729" s="12"/>
      <c r="E729" s="12"/>
      <c r="F729" s="12"/>
      <c r="G729" s="17"/>
      <c r="H729" s="17"/>
      <c r="I729" s="318"/>
    </row>
    <row r="730" spans="2:9" x14ac:dyDescent="0.3">
      <c r="B730" s="6"/>
      <c r="C730" s="12"/>
      <c r="D730" s="12"/>
      <c r="E730" s="12"/>
      <c r="F730" s="12"/>
      <c r="G730" s="17"/>
      <c r="H730" s="17"/>
      <c r="I730" s="318"/>
    </row>
    <row r="731" spans="2:9" x14ac:dyDescent="0.3">
      <c r="B731" s="6"/>
      <c r="C731" s="12"/>
      <c r="D731" s="12"/>
      <c r="E731" s="12"/>
      <c r="F731" s="12"/>
      <c r="G731" s="17"/>
      <c r="H731" s="17"/>
      <c r="I731" s="318"/>
    </row>
    <row r="732" spans="2:9" x14ac:dyDescent="0.3">
      <c r="B732" s="6"/>
      <c r="C732" s="12"/>
      <c r="D732" s="12"/>
      <c r="E732" s="12"/>
      <c r="F732" s="12"/>
      <c r="G732" s="17"/>
      <c r="H732" s="17"/>
      <c r="I732" s="318"/>
    </row>
    <row r="733" spans="2:9" x14ac:dyDescent="0.3">
      <c r="B733" s="6"/>
      <c r="C733" s="12"/>
      <c r="D733" s="12"/>
      <c r="E733" s="12"/>
      <c r="F733" s="12"/>
      <c r="G733" s="17"/>
      <c r="H733" s="17"/>
      <c r="I733" s="318"/>
    </row>
    <row r="734" spans="2:9" x14ac:dyDescent="0.3">
      <c r="B734" s="6"/>
      <c r="C734" s="12"/>
      <c r="D734" s="12"/>
      <c r="E734" s="12"/>
      <c r="F734" s="12"/>
      <c r="G734" s="17"/>
      <c r="H734" s="17"/>
      <c r="I734" s="318"/>
    </row>
    <row r="735" spans="2:9" x14ac:dyDescent="0.3">
      <c r="B735" s="6"/>
      <c r="C735" s="12"/>
      <c r="D735" s="12"/>
      <c r="E735" s="12"/>
      <c r="F735" s="12"/>
      <c r="G735" s="17"/>
      <c r="H735" s="17"/>
      <c r="I735" s="318"/>
    </row>
    <row r="736" spans="2:9" x14ac:dyDescent="0.3">
      <c r="B736" s="6"/>
      <c r="C736" s="12"/>
      <c r="D736" s="12"/>
      <c r="E736" s="12"/>
      <c r="F736" s="12"/>
      <c r="G736" s="17"/>
      <c r="H736" s="17"/>
      <c r="I736" s="318"/>
    </row>
    <row r="737" spans="2:9" x14ac:dyDescent="0.3">
      <c r="B737" s="6"/>
      <c r="C737" s="12"/>
      <c r="D737" s="12"/>
      <c r="E737" s="12"/>
      <c r="F737" s="12"/>
      <c r="G737" s="17"/>
      <c r="H737" s="17"/>
      <c r="I737" s="318"/>
    </row>
    <row r="738" spans="2:9" x14ac:dyDescent="0.3">
      <c r="B738" s="6"/>
      <c r="C738" s="12"/>
      <c r="D738" s="12"/>
      <c r="E738" s="12"/>
      <c r="F738" s="12"/>
      <c r="G738" s="17"/>
      <c r="H738" s="17"/>
      <c r="I738" s="318"/>
    </row>
    <row r="739" spans="2:9" x14ac:dyDescent="0.3">
      <c r="B739" s="6"/>
      <c r="C739" s="12"/>
      <c r="D739" s="12"/>
      <c r="E739" s="12"/>
      <c r="F739" s="12"/>
      <c r="G739" s="17"/>
      <c r="H739" s="17"/>
      <c r="I739" s="318"/>
    </row>
    <row r="740" spans="2:9" x14ac:dyDescent="0.3">
      <c r="B740" s="6"/>
      <c r="C740" s="12"/>
      <c r="D740" s="12"/>
      <c r="E740" s="12"/>
      <c r="F740" s="12"/>
      <c r="G740" s="17"/>
      <c r="H740" s="17"/>
      <c r="I740" s="318"/>
    </row>
    <row r="741" spans="2:9" x14ac:dyDescent="0.3">
      <c r="B741" s="6"/>
      <c r="C741" s="12"/>
      <c r="D741" s="12"/>
      <c r="E741" s="12"/>
      <c r="F741" s="12"/>
      <c r="G741" s="17"/>
      <c r="H741" s="17"/>
      <c r="I741" s="318"/>
    </row>
    <row r="742" spans="2:9" x14ac:dyDescent="0.3">
      <c r="B742" s="6"/>
      <c r="C742" s="12"/>
      <c r="D742" s="12"/>
      <c r="E742" s="12"/>
      <c r="F742" s="12"/>
      <c r="G742" s="17"/>
      <c r="H742" s="17"/>
      <c r="I742" s="318"/>
    </row>
    <row r="743" spans="2:9" x14ac:dyDescent="0.3">
      <c r="B743" s="6"/>
      <c r="C743" s="12"/>
      <c r="D743" s="12"/>
      <c r="E743" s="12"/>
      <c r="F743" s="12"/>
      <c r="G743" s="17"/>
      <c r="H743" s="17"/>
      <c r="I743" s="318"/>
    </row>
    <row r="744" spans="2:9" x14ac:dyDescent="0.3">
      <c r="B744" s="6"/>
      <c r="C744" s="12"/>
      <c r="D744" s="12"/>
      <c r="E744" s="12"/>
      <c r="F744" s="12"/>
      <c r="G744" s="17"/>
      <c r="H744" s="17"/>
      <c r="I744" s="318"/>
    </row>
    <row r="745" spans="2:9" x14ac:dyDescent="0.3">
      <c r="B745" s="6"/>
      <c r="C745" s="12"/>
      <c r="D745" s="12"/>
      <c r="E745" s="12"/>
      <c r="F745" s="12"/>
      <c r="G745" s="17"/>
      <c r="H745" s="17"/>
      <c r="I745" s="318"/>
    </row>
    <row r="746" spans="2:9" x14ac:dyDescent="0.3">
      <c r="B746" s="6"/>
      <c r="C746" s="12"/>
      <c r="D746" s="12"/>
      <c r="E746" s="12"/>
      <c r="F746" s="12"/>
      <c r="G746" s="17"/>
      <c r="H746" s="17"/>
      <c r="I746" s="318"/>
    </row>
    <row r="747" spans="2:9" x14ac:dyDescent="0.3">
      <c r="B747" s="6"/>
      <c r="C747" s="12"/>
      <c r="D747" s="12"/>
      <c r="E747" s="12"/>
      <c r="F747" s="12"/>
      <c r="G747" s="17"/>
      <c r="H747" s="17"/>
      <c r="I747" s="318"/>
    </row>
    <row r="748" spans="2:9" x14ac:dyDescent="0.3">
      <c r="B748" s="6"/>
      <c r="C748" s="12"/>
      <c r="D748" s="12"/>
      <c r="E748" s="12"/>
      <c r="F748" s="12"/>
      <c r="G748" s="17"/>
      <c r="H748" s="17"/>
      <c r="I748" s="318"/>
    </row>
    <row r="749" spans="2:9" x14ac:dyDescent="0.3">
      <c r="B749" s="6"/>
      <c r="C749" s="12"/>
      <c r="D749" s="12"/>
      <c r="E749" s="12"/>
      <c r="F749" s="12"/>
      <c r="G749" s="17"/>
      <c r="H749" s="17"/>
      <c r="I749" s="318"/>
    </row>
    <row r="750" spans="2:9" x14ac:dyDescent="0.3">
      <c r="B750" s="6"/>
      <c r="C750" s="12"/>
      <c r="D750" s="12"/>
      <c r="E750" s="12"/>
      <c r="F750" s="12"/>
      <c r="G750" s="17"/>
      <c r="H750" s="17"/>
      <c r="I750" s="318"/>
    </row>
    <row r="751" spans="2:9" x14ac:dyDescent="0.3">
      <c r="B751" s="6"/>
      <c r="C751" s="12"/>
      <c r="D751" s="12"/>
      <c r="E751" s="12"/>
      <c r="F751" s="12"/>
      <c r="G751" s="17"/>
      <c r="H751" s="17"/>
      <c r="I751" s="318"/>
    </row>
    <row r="752" spans="2:9" x14ac:dyDescent="0.3">
      <c r="B752" s="6"/>
      <c r="C752" s="12"/>
      <c r="D752" s="12"/>
      <c r="E752" s="12"/>
      <c r="F752" s="12"/>
      <c r="G752" s="17"/>
      <c r="H752" s="17"/>
      <c r="I752" s="318"/>
    </row>
    <row r="753" spans="2:9" x14ac:dyDescent="0.3">
      <c r="B753" s="6"/>
      <c r="C753" s="12"/>
      <c r="D753" s="12"/>
      <c r="E753" s="12"/>
      <c r="F753" s="12"/>
      <c r="G753" s="17"/>
      <c r="H753" s="17"/>
      <c r="I753" s="318"/>
    </row>
    <row r="754" spans="2:9" x14ac:dyDescent="0.3">
      <c r="B754" s="6"/>
      <c r="C754" s="12"/>
      <c r="D754" s="12"/>
      <c r="E754" s="12"/>
      <c r="F754" s="12"/>
      <c r="G754" s="17"/>
      <c r="H754" s="17"/>
      <c r="I754" s="318"/>
    </row>
    <row r="755" spans="2:9" x14ac:dyDescent="0.3">
      <c r="B755" s="6"/>
      <c r="C755" s="12"/>
      <c r="D755" s="12"/>
      <c r="E755" s="12"/>
      <c r="F755" s="12"/>
      <c r="G755" s="17"/>
      <c r="H755" s="17"/>
      <c r="I755" s="318"/>
    </row>
    <row r="756" spans="2:9" x14ac:dyDescent="0.3">
      <c r="B756" s="6"/>
      <c r="C756" s="12"/>
      <c r="D756" s="12"/>
      <c r="E756" s="12"/>
      <c r="F756" s="12"/>
      <c r="G756" s="17"/>
      <c r="H756" s="17"/>
      <c r="I756" s="318"/>
    </row>
    <row r="757" spans="2:9" x14ac:dyDescent="0.3">
      <c r="B757" s="6"/>
      <c r="C757" s="12"/>
      <c r="D757" s="12"/>
      <c r="E757" s="12"/>
      <c r="F757" s="12"/>
      <c r="G757" s="17"/>
      <c r="H757" s="17"/>
      <c r="I757" s="318"/>
    </row>
    <row r="758" spans="2:9" x14ac:dyDescent="0.3">
      <c r="B758" s="6"/>
      <c r="C758" s="12"/>
      <c r="D758" s="12"/>
      <c r="E758" s="12"/>
      <c r="F758" s="12"/>
      <c r="G758" s="17"/>
      <c r="H758" s="17"/>
      <c r="I758" s="318"/>
    </row>
    <row r="759" spans="2:9" x14ac:dyDescent="0.3">
      <c r="B759" s="6"/>
      <c r="C759" s="12"/>
      <c r="D759" s="12"/>
      <c r="E759" s="12"/>
      <c r="F759" s="12"/>
      <c r="G759" s="17"/>
      <c r="H759" s="17"/>
      <c r="I759" s="318"/>
    </row>
    <row r="760" spans="2:9" x14ac:dyDescent="0.3">
      <c r="B760" s="6"/>
      <c r="C760" s="12"/>
      <c r="D760" s="12"/>
      <c r="E760" s="12"/>
      <c r="F760" s="12"/>
      <c r="G760" s="17"/>
      <c r="H760" s="17"/>
      <c r="I760" s="318"/>
    </row>
    <row r="761" spans="2:9" x14ac:dyDescent="0.3">
      <c r="B761" s="6"/>
      <c r="C761" s="12"/>
      <c r="D761" s="12"/>
      <c r="E761" s="12"/>
      <c r="F761" s="12"/>
      <c r="G761" s="17"/>
      <c r="H761" s="17"/>
      <c r="I761" s="318"/>
    </row>
    <row r="762" spans="2:9" x14ac:dyDescent="0.3">
      <c r="B762" s="6"/>
      <c r="C762" s="12"/>
      <c r="D762" s="12"/>
      <c r="E762" s="12"/>
      <c r="F762" s="12"/>
      <c r="G762" s="17"/>
      <c r="H762" s="17"/>
      <c r="I762" s="318"/>
    </row>
    <row r="763" spans="2:9" x14ac:dyDescent="0.3">
      <c r="B763" s="6"/>
      <c r="C763" s="12"/>
      <c r="D763" s="12"/>
      <c r="E763" s="12"/>
      <c r="F763" s="12"/>
      <c r="G763" s="17"/>
      <c r="H763" s="17"/>
      <c r="I763" s="318"/>
    </row>
    <row r="764" spans="2:9" x14ac:dyDescent="0.3">
      <c r="B764" s="6"/>
      <c r="C764" s="12"/>
      <c r="D764" s="12"/>
      <c r="E764" s="12"/>
      <c r="F764" s="12"/>
      <c r="G764" s="17"/>
      <c r="H764" s="17"/>
      <c r="I764" s="318"/>
    </row>
    <row r="765" spans="2:9" x14ac:dyDescent="0.3">
      <c r="B765" s="6"/>
      <c r="C765" s="12"/>
      <c r="D765" s="12"/>
      <c r="E765" s="12"/>
      <c r="F765" s="12"/>
      <c r="G765" s="17"/>
      <c r="H765" s="17"/>
      <c r="I765" s="318"/>
    </row>
    <row r="766" spans="2:9" x14ac:dyDescent="0.3">
      <c r="B766" s="6"/>
      <c r="C766" s="12"/>
      <c r="D766" s="12"/>
      <c r="E766" s="12"/>
      <c r="F766" s="12"/>
      <c r="G766" s="17"/>
      <c r="H766" s="17"/>
      <c r="I766" s="318"/>
    </row>
    <row r="767" spans="2:9" x14ac:dyDescent="0.3">
      <c r="B767" s="6"/>
      <c r="C767" s="12"/>
      <c r="D767" s="12"/>
      <c r="E767" s="12"/>
      <c r="F767" s="12"/>
      <c r="G767" s="17"/>
      <c r="H767" s="17"/>
      <c r="I767" s="318"/>
    </row>
    <row r="768" spans="2:9" x14ac:dyDescent="0.3">
      <c r="B768" s="6"/>
      <c r="C768" s="12"/>
      <c r="D768" s="12"/>
      <c r="E768" s="12"/>
      <c r="F768" s="12"/>
      <c r="G768" s="17"/>
      <c r="H768" s="17"/>
      <c r="I768" s="318"/>
    </row>
    <row r="769" spans="2:9" x14ac:dyDescent="0.3">
      <c r="B769" s="6"/>
      <c r="C769" s="12"/>
      <c r="D769" s="12"/>
      <c r="E769" s="12"/>
      <c r="F769" s="12"/>
      <c r="G769" s="17"/>
      <c r="H769" s="17"/>
      <c r="I769" s="318"/>
    </row>
    <row r="770" spans="2:9" x14ac:dyDescent="0.3">
      <c r="B770" s="6"/>
      <c r="C770" s="12"/>
      <c r="D770" s="12"/>
      <c r="E770" s="12"/>
      <c r="F770" s="12"/>
      <c r="G770" s="17"/>
      <c r="H770" s="17"/>
      <c r="I770" s="318"/>
    </row>
    <row r="771" spans="2:9" x14ac:dyDescent="0.3">
      <c r="B771" s="6"/>
      <c r="C771" s="12"/>
      <c r="D771" s="12"/>
      <c r="E771" s="12"/>
      <c r="F771" s="12"/>
      <c r="G771" s="17"/>
      <c r="H771" s="17"/>
      <c r="I771" s="318"/>
    </row>
    <row r="772" spans="2:9" x14ac:dyDescent="0.3">
      <c r="B772" s="6"/>
      <c r="C772" s="12"/>
      <c r="D772" s="12"/>
      <c r="E772" s="12"/>
      <c r="F772" s="12"/>
      <c r="G772" s="17"/>
      <c r="H772" s="17"/>
      <c r="I772" s="318"/>
    </row>
    <row r="773" spans="2:9" x14ac:dyDescent="0.3">
      <c r="B773" s="6"/>
      <c r="C773" s="12"/>
      <c r="D773" s="12"/>
      <c r="E773" s="12"/>
      <c r="F773" s="12"/>
      <c r="G773" s="17"/>
      <c r="H773" s="17"/>
      <c r="I773" s="318"/>
    </row>
    <row r="774" spans="2:9" x14ac:dyDescent="0.3">
      <c r="B774" s="6"/>
      <c r="C774" s="12"/>
      <c r="D774" s="12"/>
      <c r="E774" s="12"/>
      <c r="F774" s="12"/>
      <c r="G774" s="17"/>
      <c r="H774" s="17"/>
      <c r="I774" s="318"/>
    </row>
    <row r="775" spans="2:9" x14ac:dyDescent="0.3">
      <c r="B775" s="6"/>
      <c r="C775" s="12"/>
      <c r="D775" s="12"/>
      <c r="E775" s="12"/>
      <c r="F775" s="12"/>
      <c r="G775" s="17"/>
      <c r="H775" s="17"/>
      <c r="I775" s="318"/>
    </row>
    <row r="776" spans="2:9" x14ac:dyDescent="0.3">
      <c r="B776" s="6"/>
      <c r="C776" s="12"/>
      <c r="D776" s="12"/>
      <c r="E776" s="12"/>
      <c r="F776" s="12"/>
      <c r="G776" s="17"/>
      <c r="H776" s="17"/>
      <c r="I776" s="318"/>
    </row>
    <row r="777" spans="2:9" x14ac:dyDescent="0.3">
      <c r="B777" s="6"/>
      <c r="C777" s="12"/>
      <c r="D777" s="12"/>
      <c r="E777" s="12"/>
      <c r="F777" s="12"/>
      <c r="G777" s="17"/>
      <c r="H777" s="17"/>
      <c r="I777" s="318"/>
    </row>
    <row r="778" spans="2:9" x14ac:dyDescent="0.3">
      <c r="B778" s="6"/>
      <c r="C778" s="12"/>
      <c r="D778" s="12"/>
      <c r="E778" s="12"/>
      <c r="F778" s="12"/>
      <c r="G778" s="17"/>
      <c r="H778" s="17"/>
      <c r="I778" s="318"/>
    </row>
    <row r="779" spans="2:9" x14ac:dyDescent="0.3">
      <c r="B779" s="6"/>
      <c r="C779" s="12"/>
      <c r="D779" s="12"/>
      <c r="E779" s="12"/>
      <c r="F779" s="12"/>
      <c r="G779" s="17"/>
      <c r="H779" s="17"/>
      <c r="I779" s="318"/>
    </row>
    <row r="780" spans="2:9" x14ac:dyDescent="0.3">
      <c r="B780" s="6"/>
      <c r="C780" s="12"/>
      <c r="D780" s="12"/>
      <c r="E780" s="12"/>
      <c r="F780" s="12"/>
      <c r="G780" s="17"/>
      <c r="H780" s="17"/>
      <c r="I780" s="318"/>
    </row>
    <row r="781" spans="2:9" x14ac:dyDescent="0.3">
      <c r="B781" s="6"/>
      <c r="C781" s="12"/>
      <c r="D781" s="12"/>
      <c r="E781" s="12"/>
      <c r="F781" s="12"/>
      <c r="G781" s="17"/>
      <c r="H781" s="17"/>
      <c r="I781" s="318"/>
    </row>
    <row r="782" spans="2:9" x14ac:dyDescent="0.3">
      <c r="B782" s="6"/>
      <c r="C782" s="12"/>
      <c r="D782" s="12"/>
      <c r="E782" s="12"/>
      <c r="F782" s="12"/>
      <c r="G782" s="17"/>
      <c r="H782" s="17"/>
      <c r="I782" s="318"/>
    </row>
    <row r="783" spans="2:9" x14ac:dyDescent="0.3">
      <c r="B783" s="6"/>
      <c r="C783" s="12"/>
      <c r="D783" s="12"/>
      <c r="E783" s="12"/>
      <c r="F783" s="12"/>
      <c r="G783" s="17"/>
      <c r="H783" s="17"/>
      <c r="I783" s="318"/>
    </row>
    <row r="784" spans="2:9" x14ac:dyDescent="0.3">
      <c r="B784" s="6"/>
      <c r="C784" s="12"/>
      <c r="D784" s="12"/>
      <c r="E784" s="12"/>
      <c r="F784" s="12"/>
      <c r="G784" s="17"/>
      <c r="H784" s="17"/>
      <c r="I784" s="318"/>
    </row>
    <row r="785" spans="2:9" x14ac:dyDescent="0.3">
      <c r="B785" s="6"/>
      <c r="C785" s="12"/>
      <c r="D785" s="12"/>
      <c r="E785" s="12"/>
      <c r="F785" s="12"/>
      <c r="G785" s="17"/>
      <c r="H785" s="17"/>
      <c r="I785" s="318"/>
    </row>
    <row r="786" spans="2:9" x14ac:dyDescent="0.3">
      <c r="B786" s="6"/>
      <c r="C786" s="12"/>
      <c r="D786" s="12"/>
      <c r="E786" s="12"/>
      <c r="F786" s="12"/>
      <c r="G786" s="17"/>
      <c r="H786" s="17"/>
      <c r="I786" s="318"/>
    </row>
    <row r="787" spans="2:9" x14ac:dyDescent="0.3">
      <c r="B787" s="6"/>
      <c r="C787" s="12"/>
      <c r="D787" s="12"/>
      <c r="E787" s="12"/>
      <c r="F787" s="12"/>
      <c r="G787" s="17"/>
      <c r="H787" s="17"/>
      <c r="I787" s="318"/>
    </row>
    <row r="788" spans="2:9" x14ac:dyDescent="0.3">
      <c r="B788" s="6"/>
      <c r="C788" s="12"/>
      <c r="D788" s="12"/>
      <c r="E788" s="12"/>
      <c r="F788" s="12"/>
      <c r="G788" s="17"/>
      <c r="H788" s="17"/>
      <c r="I788" s="318"/>
    </row>
    <row r="789" spans="2:9" x14ac:dyDescent="0.3">
      <c r="B789" s="6"/>
      <c r="C789" s="12"/>
      <c r="D789" s="12"/>
      <c r="E789" s="12"/>
      <c r="F789" s="12"/>
      <c r="G789" s="17"/>
      <c r="H789" s="17"/>
      <c r="I789" s="318"/>
    </row>
    <row r="790" spans="2:9" x14ac:dyDescent="0.3">
      <c r="B790" s="6"/>
      <c r="C790" s="12"/>
      <c r="D790" s="12"/>
      <c r="E790" s="12"/>
      <c r="F790" s="12"/>
      <c r="G790" s="17"/>
      <c r="H790" s="17"/>
      <c r="I790" s="318"/>
    </row>
    <row r="791" spans="2:9" x14ac:dyDescent="0.3">
      <c r="B791" s="6"/>
      <c r="C791" s="12"/>
      <c r="D791" s="12"/>
      <c r="E791" s="12"/>
      <c r="F791" s="12"/>
      <c r="G791" s="17"/>
      <c r="H791" s="17"/>
      <c r="I791" s="318"/>
    </row>
    <row r="792" spans="2:9" x14ac:dyDescent="0.3">
      <c r="B792" s="6"/>
      <c r="C792" s="12"/>
      <c r="D792" s="12"/>
      <c r="E792" s="12"/>
      <c r="F792" s="12"/>
      <c r="G792" s="17"/>
      <c r="H792" s="17"/>
      <c r="I792" s="318"/>
    </row>
    <row r="793" spans="2:9" x14ac:dyDescent="0.3">
      <c r="B793" s="6"/>
      <c r="C793" s="12"/>
      <c r="D793" s="12"/>
      <c r="E793" s="12"/>
      <c r="F793" s="12"/>
      <c r="G793" s="17"/>
      <c r="H793" s="17"/>
      <c r="I793" s="318"/>
    </row>
    <row r="794" spans="2:9" x14ac:dyDescent="0.3">
      <c r="B794" s="6"/>
      <c r="C794" s="12"/>
      <c r="D794" s="12"/>
      <c r="E794" s="12"/>
      <c r="F794" s="12"/>
      <c r="G794" s="17"/>
      <c r="H794" s="17"/>
      <c r="I794" s="318"/>
    </row>
    <row r="795" spans="2:9" x14ac:dyDescent="0.3">
      <c r="B795" s="6"/>
      <c r="C795" s="12"/>
      <c r="D795" s="12"/>
      <c r="E795" s="12"/>
      <c r="F795" s="12"/>
      <c r="G795" s="17"/>
      <c r="H795" s="17"/>
      <c r="I795" s="318"/>
    </row>
    <row r="796" spans="2:9" x14ac:dyDescent="0.3">
      <c r="B796" s="6"/>
      <c r="C796" s="12"/>
      <c r="D796" s="12"/>
      <c r="E796" s="12"/>
      <c r="F796" s="12"/>
      <c r="G796" s="17"/>
      <c r="H796" s="17"/>
      <c r="I796" s="318"/>
    </row>
    <row r="797" spans="2:9" x14ac:dyDescent="0.3">
      <c r="B797" s="6"/>
      <c r="C797" s="12"/>
      <c r="D797" s="12"/>
      <c r="E797" s="12"/>
      <c r="F797" s="12"/>
      <c r="G797" s="17"/>
      <c r="H797" s="17"/>
      <c r="I797" s="318"/>
    </row>
    <row r="798" spans="2:9" x14ac:dyDescent="0.3">
      <c r="B798" s="6"/>
      <c r="C798" s="12"/>
      <c r="D798" s="12"/>
      <c r="E798" s="12"/>
      <c r="F798" s="12"/>
      <c r="G798" s="17"/>
      <c r="H798" s="17"/>
      <c r="I798" s="318"/>
    </row>
    <row r="799" spans="2:9" x14ac:dyDescent="0.3">
      <c r="B799" s="6"/>
      <c r="C799" s="12"/>
      <c r="D799" s="12"/>
      <c r="E799" s="12"/>
      <c r="F799" s="12"/>
      <c r="G799" s="17"/>
      <c r="H799" s="17"/>
      <c r="I799" s="318"/>
    </row>
    <row r="800" spans="2:9" x14ac:dyDescent="0.3">
      <c r="B800" s="6"/>
      <c r="C800" s="12"/>
      <c r="D800" s="12"/>
      <c r="E800" s="12"/>
      <c r="F800" s="12"/>
      <c r="G800" s="17"/>
      <c r="H800" s="17"/>
      <c r="I800" s="318"/>
    </row>
    <row r="801" spans="2:9" x14ac:dyDescent="0.3">
      <c r="B801" s="6"/>
      <c r="C801" s="12"/>
      <c r="D801" s="12"/>
      <c r="E801" s="12"/>
      <c r="F801" s="12"/>
      <c r="G801" s="17"/>
      <c r="H801" s="17"/>
      <c r="I801" s="318"/>
    </row>
    <row r="802" spans="2:9" x14ac:dyDescent="0.3">
      <c r="B802" s="6"/>
      <c r="C802" s="12"/>
      <c r="D802" s="12"/>
      <c r="E802" s="12"/>
      <c r="F802" s="12"/>
      <c r="G802" s="17"/>
      <c r="H802" s="17"/>
      <c r="I802" s="318"/>
    </row>
    <row r="803" spans="2:9" x14ac:dyDescent="0.3">
      <c r="B803" s="6"/>
      <c r="C803" s="12"/>
      <c r="D803" s="12"/>
      <c r="E803" s="12"/>
      <c r="F803" s="12"/>
      <c r="G803" s="17"/>
      <c r="H803" s="17"/>
      <c r="I803" s="318"/>
    </row>
    <row r="804" spans="2:9" x14ac:dyDescent="0.3">
      <c r="B804" s="6"/>
      <c r="C804" s="12"/>
      <c r="D804" s="12"/>
      <c r="E804" s="12"/>
      <c r="F804" s="12"/>
      <c r="G804" s="17"/>
      <c r="H804" s="17"/>
      <c r="I804" s="318"/>
    </row>
    <row r="805" spans="2:9" x14ac:dyDescent="0.3">
      <c r="B805" s="6"/>
      <c r="C805" s="12"/>
      <c r="D805" s="12"/>
      <c r="E805" s="12"/>
      <c r="F805" s="12"/>
      <c r="G805" s="17"/>
      <c r="H805" s="17"/>
      <c r="I805" s="318"/>
    </row>
    <row r="806" spans="2:9" x14ac:dyDescent="0.3">
      <c r="B806" s="6"/>
      <c r="C806" s="12"/>
      <c r="D806" s="12"/>
      <c r="E806" s="12"/>
      <c r="F806" s="12"/>
      <c r="G806" s="17"/>
      <c r="H806" s="17"/>
      <c r="I806" s="318"/>
    </row>
    <row r="807" spans="2:9" x14ac:dyDescent="0.3">
      <c r="B807" s="6"/>
      <c r="C807" s="12"/>
      <c r="D807" s="12"/>
      <c r="E807" s="12"/>
      <c r="F807" s="12"/>
      <c r="G807" s="17"/>
      <c r="H807" s="17"/>
      <c r="I807" s="318"/>
    </row>
    <row r="808" spans="2:9" x14ac:dyDescent="0.3">
      <c r="B808" s="6"/>
      <c r="C808" s="12"/>
      <c r="D808" s="12"/>
      <c r="E808" s="12"/>
      <c r="F808" s="12"/>
      <c r="G808" s="17"/>
      <c r="H808" s="17"/>
      <c r="I808" s="318"/>
    </row>
    <row r="809" spans="2:9" x14ac:dyDescent="0.3">
      <c r="B809" s="6"/>
      <c r="C809" s="12"/>
      <c r="D809" s="12"/>
      <c r="E809" s="12"/>
      <c r="F809" s="12"/>
      <c r="G809" s="17"/>
      <c r="H809" s="17"/>
      <c r="I809" s="318"/>
    </row>
    <row r="810" spans="2:9" x14ac:dyDescent="0.3">
      <c r="B810" s="6"/>
      <c r="C810" s="12"/>
      <c r="D810" s="12"/>
      <c r="E810" s="12"/>
      <c r="F810" s="12"/>
      <c r="G810" s="17"/>
      <c r="H810" s="17"/>
      <c r="I810" s="318"/>
    </row>
    <row r="811" spans="2:9" x14ac:dyDescent="0.3">
      <c r="B811" s="6"/>
      <c r="C811" s="12"/>
      <c r="D811" s="12"/>
      <c r="E811" s="12"/>
      <c r="F811" s="12"/>
      <c r="G811" s="17"/>
      <c r="H811" s="17"/>
      <c r="I811" s="318"/>
    </row>
    <row r="812" spans="2:9" x14ac:dyDescent="0.3">
      <c r="B812" s="6"/>
      <c r="C812" s="12"/>
      <c r="D812" s="12"/>
      <c r="E812" s="12"/>
      <c r="F812" s="12"/>
      <c r="G812" s="17"/>
      <c r="H812" s="17"/>
      <c r="I812" s="318"/>
    </row>
    <row r="813" spans="2:9" x14ac:dyDescent="0.3">
      <c r="B813" s="6"/>
      <c r="C813" s="12"/>
      <c r="D813" s="12"/>
      <c r="E813" s="12"/>
      <c r="F813" s="12"/>
      <c r="G813" s="17"/>
      <c r="H813" s="17"/>
      <c r="I813" s="318"/>
    </row>
    <row r="814" spans="2:9" x14ac:dyDescent="0.3">
      <c r="B814" s="6"/>
      <c r="C814" s="12"/>
      <c r="D814" s="12"/>
      <c r="E814" s="12"/>
      <c r="F814" s="12"/>
      <c r="G814" s="17"/>
      <c r="H814" s="17"/>
      <c r="I814" s="318"/>
    </row>
    <row r="815" spans="2:9" x14ac:dyDescent="0.3">
      <c r="B815" s="6"/>
      <c r="C815" s="12"/>
      <c r="D815" s="12"/>
      <c r="E815" s="12"/>
      <c r="F815" s="12"/>
      <c r="G815" s="17"/>
      <c r="H815" s="17"/>
      <c r="I815" s="318"/>
    </row>
    <row r="816" spans="2:9" x14ac:dyDescent="0.3">
      <c r="B816" s="6"/>
      <c r="C816" s="12"/>
      <c r="D816" s="12"/>
      <c r="E816" s="12"/>
      <c r="F816" s="12"/>
      <c r="G816" s="17"/>
      <c r="H816" s="17"/>
      <c r="I816" s="318"/>
    </row>
    <row r="817" spans="2:9" x14ac:dyDescent="0.3">
      <c r="B817" s="6"/>
      <c r="C817" s="12"/>
      <c r="D817" s="12"/>
      <c r="E817" s="12"/>
      <c r="F817" s="12"/>
      <c r="G817" s="17"/>
      <c r="H817" s="17"/>
      <c r="I817" s="318"/>
    </row>
    <row r="818" spans="2:9" x14ac:dyDescent="0.3">
      <c r="B818" s="6"/>
      <c r="C818" s="12"/>
      <c r="D818" s="12"/>
      <c r="E818" s="12"/>
      <c r="F818" s="12"/>
      <c r="G818" s="17"/>
      <c r="H818" s="17"/>
      <c r="I818" s="318"/>
    </row>
    <row r="819" spans="2:9" x14ac:dyDescent="0.3">
      <c r="B819" s="6"/>
      <c r="C819" s="12"/>
      <c r="D819" s="12"/>
      <c r="E819" s="12"/>
      <c r="F819" s="12"/>
      <c r="G819" s="17"/>
      <c r="H819" s="17"/>
      <c r="I819" s="318"/>
    </row>
    <row r="820" spans="2:9" x14ac:dyDescent="0.3">
      <c r="B820" s="6"/>
      <c r="C820" s="12"/>
      <c r="D820" s="12"/>
      <c r="E820" s="12"/>
      <c r="F820" s="12"/>
      <c r="G820" s="17"/>
      <c r="H820" s="17"/>
      <c r="I820" s="318"/>
    </row>
    <row r="821" spans="2:9" x14ac:dyDescent="0.3">
      <c r="B821" s="6"/>
      <c r="C821" s="12"/>
      <c r="D821" s="12"/>
      <c r="E821" s="12"/>
      <c r="F821" s="12"/>
      <c r="G821" s="17"/>
      <c r="H821" s="17"/>
      <c r="I821" s="318"/>
    </row>
    <row r="822" spans="2:9" x14ac:dyDescent="0.3">
      <c r="B822" s="6"/>
      <c r="C822" s="12"/>
      <c r="D822" s="12"/>
      <c r="E822" s="12"/>
      <c r="F822" s="12"/>
      <c r="G822" s="17"/>
      <c r="H822" s="17"/>
      <c r="I822" s="318"/>
    </row>
    <row r="823" spans="2:9" x14ac:dyDescent="0.3">
      <c r="B823" s="6"/>
      <c r="C823" s="12"/>
      <c r="D823" s="12"/>
      <c r="E823" s="12"/>
      <c r="F823" s="12"/>
      <c r="G823" s="17"/>
      <c r="H823" s="17"/>
      <c r="I823" s="318"/>
    </row>
    <row r="824" spans="2:9" x14ac:dyDescent="0.3">
      <c r="B824" s="6"/>
      <c r="C824" s="12"/>
      <c r="D824" s="12"/>
      <c r="E824" s="12"/>
      <c r="F824" s="12"/>
      <c r="G824" s="17"/>
      <c r="H824" s="17"/>
      <c r="I824" s="318"/>
    </row>
    <row r="825" spans="2:9" x14ac:dyDescent="0.3">
      <c r="B825" s="6"/>
      <c r="C825" s="12"/>
      <c r="D825" s="12"/>
      <c r="E825" s="12"/>
      <c r="F825" s="12"/>
      <c r="G825" s="17"/>
      <c r="H825" s="17"/>
      <c r="I825" s="318"/>
    </row>
    <row r="826" spans="2:9" x14ac:dyDescent="0.3">
      <c r="B826" s="6"/>
      <c r="C826" s="12"/>
      <c r="D826" s="12"/>
      <c r="E826" s="12"/>
      <c r="F826" s="12"/>
      <c r="G826" s="17"/>
      <c r="H826" s="17"/>
      <c r="I826" s="318"/>
    </row>
    <row r="827" spans="2:9" x14ac:dyDescent="0.3">
      <c r="B827" s="6"/>
      <c r="C827" s="12"/>
      <c r="D827" s="12"/>
      <c r="E827" s="12"/>
      <c r="F827" s="12"/>
      <c r="G827" s="17"/>
      <c r="H827" s="17"/>
      <c r="I827" s="318"/>
    </row>
    <row r="828" spans="2:9" x14ac:dyDescent="0.3">
      <c r="B828" s="6"/>
      <c r="C828" s="12"/>
      <c r="D828" s="12"/>
      <c r="E828" s="12"/>
      <c r="F828" s="12"/>
      <c r="G828" s="17"/>
      <c r="H828" s="17"/>
      <c r="I828" s="318"/>
    </row>
    <row r="829" spans="2:9" x14ac:dyDescent="0.3">
      <c r="B829" s="6"/>
      <c r="C829" s="12"/>
      <c r="D829" s="12"/>
      <c r="E829" s="12"/>
      <c r="F829" s="12"/>
      <c r="G829" s="17"/>
      <c r="H829" s="17"/>
      <c r="I829" s="318"/>
    </row>
    <row r="830" spans="2:9" x14ac:dyDescent="0.3">
      <c r="B830" s="6"/>
      <c r="C830" s="12"/>
      <c r="D830" s="12"/>
      <c r="E830" s="12"/>
      <c r="F830" s="12"/>
      <c r="G830" s="17"/>
      <c r="H830" s="17"/>
      <c r="I830" s="318"/>
    </row>
    <row r="831" spans="2:9" x14ac:dyDescent="0.3">
      <c r="B831" s="6"/>
      <c r="C831" s="12"/>
      <c r="D831" s="12"/>
      <c r="E831" s="12"/>
      <c r="F831" s="12"/>
      <c r="G831" s="17"/>
      <c r="H831" s="17"/>
      <c r="I831" s="318"/>
    </row>
    <row r="832" spans="2:9" x14ac:dyDescent="0.3">
      <c r="B832" s="6"/>
      <c r="C832" s="12"/>
      <c r="D832" s="12"/>
      <c r="E832" s="12"/>
      <c r="F832" s="12"/>
      <c r="G832" s="17"/>
      <c r="H832" s="17"/>
      <c r="I832" s="318"/>
    </row>
    <row r="833" spans="2:9" x14ac:dyDescent="0.3">
      <c r="B833" s="6"/>
      <c r="C833" s="12"/>
      <c r="D833" s="12"/>
      <c r="E833" s="12"/>
      <c r="F833" s="12"/>
      <c r="G833" s="17"/>
      <c r="H833" s="17"/>
      <c r="I833" s="318"/>
    </row>
    <row r="834" spans="2:9" x14ac:dyDescent="0.3">
      <c r="B834" s="6"/>
      <c r="C834" s="12"/>
      <c r="D834" s="12"/>
      <c r="E834" s="12"/>
      <c r="F834" s="12"/>
      <c r="G834" s="17"/>
      <c r="H834" s="17"/>
      <c r="I834" s="318"/>
    </row>
    <row r="835" spans="2:9" x14ac:dyDescent="0.3">
      <c r="B835" s="6"/>
      <c r="C835" s="12"/>
      <c r="D835" s="12"/>
      <c r="E835" s="12"/>
      <c r="F835" s="12"/>
      <c r="G835" s="17"/>
      <c r="H835" s="17"/>
      <c r="I835" s="318"/>
    </row>
    <row r="836" spans="2:9" x14ac:dyDescent="0.3">
      <c r="B836" s="6"/>
      <c r="C836" s="12"/>
      <c r="D836" s="12"/>
      <c r="E836" s="12"/>
      <c r="F836" s="12"/>
      <c r="G836" s="17"/>
      <c r="H836" s="17"/>
      <c r="I836" s="318"/>
    </row>
    <row r="837" spans="2:9" x14ac:dyDescent="0.3">
      <c r="B837" s="6"/>
      <c r="C837" s="12"/>
      <c r="D837" s="12"/>
      <c r="E837" s="12"/>
      <c r="F837" s="12"/>
      <c r="G837" s="17"/>
      <c r="H837" s="17"/>
      <c r="I837" s="318"/>
    </row>
    <row r="838" spans="2:9" x14ac:dyDescent="0.3">
      <c r="B838" s="6"/>
      <c r="C838" s="12"/>
      <c r="D838" s="12"/>
      <c r="E838" s="12"/>
      <c r="F838" s="12"/>
      <c r="G838" s="17"/>
      <c r="H838" s="17"/>
      <c r="I838" s="318"/>
    </row>
    <row r="839" spans="2:9" x14ac:dyDescent="0.3">
      <c r="B839" s="6"/>
      <c r="C839" s="12"/>
      <c r="D839" s="12"/>
      <c r="E839" s="12"/>
      <c r="F839" s="12"/>
      <c r="G839" s="17"/>
      <c r="H839" s="17"/>
      <c r="I839" s="318"/>
    </row>
    <row r="840" spans="2:9" x14ac:dyDescent="0.3">
      <c r="B840" s="6"/>
      <c r="C840" s="12"/>
      <c r="D840" s="12"/>
      <c r="E840" s="12"/>
      <c r="F840" s="12"/>
      <c r="G840" s="17"/>
      <c r="H840" s="17"/>
      <c r="I840" s="318"/>
    </row>
    <row r="841" spans="2:9" x14ac:dyDescent="0.3">
      <c r="B841" s="6"/>
      <c r="C841" s="12"/>
      <c r="D841" s="12"/>
      <c r="E841" s="12"/>
      <c r="F841" s="12"/>
      <c r="G841" s="17"/>
      <c r="H841" s="17"/>
      <c r="I841" s="318"/>
    </row>
    <row r="842" spans="2:9" x14ac:dyDescent="0.3">
      <c r="B842" s="6"/>
      <c r="C842" s="12"/>
      <c r="D842" s="12"/>
      <c r="E842" s="12"/>
      <c r="F842" s="12"/>
      <c r="G842" s="17"/>
      <c r="H842" s="17"/>
      <c r="I842" s="318"/>
    </row>
    <row r="843" spans="2:9" x14ac:dyDescent="0.3">
      <c r="B843" s="6"/>
      <c r="C843" s="12"/>
      <c r="D843" s="12"/>
      <c r="E843" s="12"/>
      <c r="F843" s="12"/>
      <c r="G843" s="17"/>
      <c r="H843" s="17"/>
      <c r="I843" s="318"/>
    </row>
    <row r="844" spans="2:9" x14ac:dyDescent="0.3">
      <c r="B844" s="6"/>
      <c r="C844" s="12"/>
      <c r="D844" s="12"/>
      <c r="E844" s="12"/>
      <c r="F844" s="12"/>
      <c r="G844" s="17"/>
      <c r="H844" s="17"/>
      <c r="I844" s="318"/>
    </row>
    <row r="845" spans="2:9" x14ac:dyDescent="0.3">
      <c r="B845" s="6"/>
      <c r="C845" s="12"/>
      <c r="D845" s="12"/>
      <c r="E845" s="12"/>
      <c r="F845" s="12"/>
      <c r="G845" s="17"/>
      <c r="H845" s="17"/>
      <c r="I845" s="318"/>
    </row>
    <row r="846" spans="2:9" x14ac:dyDescent="0.3">
      <c r="B846" s="6"/>
      <c r="C846" s="12"/>
      <c r="D846" s="12"/>
      <c r="E846" s="12"/>
      <c r="F846" s="12"/>
      <c r="G846" s="17"/>
      <c r="H846" s="17"/>
      <c r="I846" s="318"/>
    </row>
    <row r="847" spans="2:9" x14ac:dyDescent="0.3">
      <c r="B847" s="6"/>
      <c r="C847" s="12"/>
      <c r="D847" s="12"/>
      <c r="E847" s="12"/>
      <c r="F847" s="12"/>
      <c r="G847" s="17"/>
      <c r="H847" s="17"/>
      <c r="I847" s="318"/>
    </row>
    <row r="848" spans="2:9" x14ac:dyDescent="0.3">
      <c r="B848" s="6"/>
      <c r="C848" s="12"/>
      <c r="D848" s="12"/>
      <c r="E848" s="12"/>
      <c r="F848" s="12"/>
      <c r="G848" s="17"/>
      <c r="H848" s="17"/>
      <c r="I848" s="318"/>
    </row>
    <row r="849" spans="2:9" x14ac:dyDescent="0.3">
      <c r="B849" s="6"/>
      <c r="C849" s="12"/>
      <c r="D849" s="12"/>
      <c r="E849" s="12"/>
      <c r="F849" s="12"/>
      <c r="G849" s="17"/>
      <c r="H849" s="17"/>
      <c r="I849" s="318"/>
    </row>
    <row r="850" spans="2:9" x14ac:dyDescent="0.3">
      <c r="B850" s="6"/>
      <c r="C850" s="12"/>
      <c r="D850" s="12"/>
      <c r="E850" s="12"/>
      <c r="F850" s="12"/>
      <c r="G850" s="17"/>
      <c r="H850" s="17"/>
      <c r="I850" s="318"/>
    </row>
    <row r="851" spans="2:9" x14ac:dyDescent="0.3">
      <c r="B851" s="6"/>
      <c r="C851" s="12"/>
      <c r="D851" s="12"/>
      <c r="E851" s="12"/>
      <c r="F851" s="12"/>
      <c r="G851" s="17"/>
      <c r="H851" s="17"/>
      <c r="I851" s="318"/>
    </row>
    <row r="852" spans="2:9" x14ac:dyDescent="0.3">
      <c r="B852" s="6"/>
      <c r="C852" s="12"/>
      <c r="D852" s="12"/>
      <c r="E852" s="12"/>
      <c r="F852" s="12"/>
      <c r="G852" s="17"/>
      <c r="H852" s="17"/>
      <c r="I852" s="318"/>
    </row>
    <row r="853" spans="2:9" x14ac:dyDescent="0.3">
      <c r="B853" s="6"/>
      <c r="C853" s="12"/>
      <c r="D853" s="12"/>
      <c r="E853" s="12"/>
      <c r="F853" s="12"/>
      <c r="G853" s="17"/>
      <c r="H853" s="17"/>
      <c r="I853" s="318"/>
    </row>
    <row r="854" spans="2:9" x14ac:dyDescent="0.3">
      <c r="B854" s="6"/>
      <c r="C854" s="12"/>
      <c r="D854" s="12"/>
      <c r="E854" s="12"/>
      <c r="F854" s="12"/>
      <c r="G854" s="17"/>
      <c r="H854" s="17"/>
      <c r="I854" s="318"/>
    </row>
    <row r="855" spans="2:9" x14ac:dyDescent="0.3">
      <c r="B855" s="6"/>
      <c r="C855" s="12"/>
      <c r="D855" s="12"/>
      <c r="E855" s="12"/>
      <c r="F855" s="12"/>
      <c r="G855" s="17"/>
      <c r="H855" s="17"/>
      <c r="I855" s="318"/>
    </row>
    <row r="856" spans="2:9" x14ac:dyDescent="0.3">
      <c r="B856" s="6"/>
      <c r="C856" s="12"/>
      <c r="D856" s="12"/>
      <c r="E856" s="12"/>
      <c r="F856" s="12"/>
      <c r="G856" s="17"/>
      <c r="H856" s="17"/>
      <c r="I856" s="318"/>
    </row>
    <row r="857" spans="2:9" x14ac:dyDescent="0.3">
      <c r="B857" s="6"/>
      <c r="C857" s="12"/>
      <c r="D857" s="12"/>
      <c r="E857" s="12"/>
      <c r="F857" s="12"/>
      <c r="G857" s="17"/>
      <c r="H857" s="17"/>
      <c r="I857" s="318"/>
    </row>
    <row r="858" spans="2:9" x14ac:dyDescent="0.3">
      <c r="B858" s="6"/>
      <c r="C858" s="12"/>
      <c r="D858" s="12"/>
      <c r="E858" s="12"/>
      <c r="F858" s="12"/>
      <c r="G858" s="17"/>
      <c r="H858" s="17"/>
      <c r="I858" s="318"/>
    </row>
    <row r="859" spans="2:9" x14ac:dyDescent="0.3">
      <c r="B859" s="6"/>
      <c r="C859" s="12"/>
      <c r="D859" s="12"/>
      <c r="E859" s="12"/>
      <c r="F859" s="12"/>
      <c r="G859" s="17"/>
      <c r="H859" s="17"/>
      <c r="I859" s="318"/>
    </row>
    <row r="860" spans="2:9" x14ac:dyDescent="0.3">
      <c r="B860" s="6"/>
      <c r="C860" s="12"/>
      <c r="D860" s="12"/>
      <c r="E860" s="12"/>
      <c r="F860" s="12"/>
      <c r="G860" s="17"/>
      <c r="H860" s="17"/>
      <c r="I860" s="318"/>
    </row>
    <row r="861" spans="2:9" x14ac:dyDescent="0.3">
      <c r="B861" s="6"/>
      <c r="C861" s="12"/>
      <c r="D861" s="12"/>
      <c r="E861" s="12"/>
      <c r="F861" s="12"/>
      <c r="G861" s="17"/>
      <c r="H861" s="17"/>
      <c r="I861" s="318"/>
    </row>
    <row r="862" spans="2:9" x14ac:dyDescent="0.3">
      <c r="B862" s="6"/>
      <c r="C862" s="12"/>
      <c r="D862" s="12"/>
      <c r="E862" s="12"/>
      <c r="F862" s="12"/>
      <c r="G862" s="17"/>
      <c r="H862" s="17"/>
      <c r="I862" s="318"/>
    </row>
    <row r="863" spans="2:9" x14ac:dyDescent="0.3">
      <c r="B863" s="6"/>
      <c r="C863" s="12"/>
      <c r="D863" s="12"/>
      <c r="E863" s="12"/>
      <c r="F863" s="12"/>
      <c r="G863" s="17"/>
      <c r="H863" s="17"/>
      <c r="I863" s="318"/>
    </row>
    <row r="864" spans="2:9" x14ac:dyDescent="0.3">
      <c r="B864" s="6"/>
      <c r="C864" s="12"/>
      <c r="D864" s="12"/>
      <c r="E864" s="12"/>
      <c r="F864" s="12"/>
      <c r="G864" s="17"/>
      <c r="H864" s="17"/>
      <c r="I864" s="318"/>
    </row>
    <row r="865" spans="2:9" x14ac:dyDescent="0.3">
      <c r="B865" s="6"/>
      <c r="C865" s="12"/>
      <c r="D865" s="12"/>
      <c r="E865" s="12"/>
      <c r="F865" s="12"/>
      <c r="G865" s="17"/>
      <c r="H865" s="17"/>
      <c r="I865" s="318"/>
    </row>
    <row r="866" spans="2:9" x14ac:dyDescent="0.3">
      <c r="B866" s="6"/>
      <c r="C866" s="12"/>
      <c r="D866" s="12"/>
      <c r="E866" s="12"/>
      <c r="F866" s="12"/>
      <c r="G866" s="17"/>
      <c r="H866" s="17"/>
      <c r="I866" s="318"/>
    </row>
    <row r="867" spans="2:9" x14ac:dyDescent="0.3">
      <c r="B867" s="6"/>
      <c r="C867" s="12"/>
      <c r="D867" s="12"/>
      <c r="E867" s="12"/>
      <c r="F867" s="12"/>
      <c r="G867" s="17"/>
      <c r="H867" s="17"/>
      <c r="I867" s="318"/>
    </row>
    <row r="868" spans="2:9" x14ac:dyDescent="0.3">
      <c r="B868" s="6"/>
      <c r="C868" s="12"/>
      <c r="D868" s="12"/>
      <c r="E868" s="12"/>
      <c r="F868" s="12"/>
      <c r="G868" s="17"/>
      <c r="H868" s="17"/>
      <c r="I868" s="318"/>
    </row>
    <row r="869" spans="2:9" x14ac:dyDescent="0.3">
      <c r="B869" s="6"/>
      <c r="C869" s="12"/>
      <c r="D869" s="12"/>
      <c r="E869" s="12"/>
      <c r="F869" s="12"/>
      <c r="G869" s="17"/>
      <c r="H869" s="17"/>
      <c r="I869" s="318"/>
    </row>
    <row r="870" spans="2:9" x14ac:dyDescent="0.3">
      <c r="B870" s="6"/>
      <c r="C870" s="12"/>
      <c r="D870" s="12"/>
      <c r="E870" s="12"/>
      <c r="F870" s="12"/>
      <c r="G870" s="17"/>
      <c r="H870" s="17"/>
      <c r="I870" s="318"/>
    </row>
    <row r="871" spans="2:9" x14ac:dyDescent="0.3">
      <c r="B871" s="6"/>
      <c r="C871" s="12"/>
      <c r="D871" s="12"/>
      <c r="E871" s="12"/>
      <c r="F871" s="12"/>
      <c r="G871" s="17"/>
      <c r="H871" s="17"/>
      <c r="I871" s="318"/>
    </row>
    <row r="872" spans="2:9" x14ac:dyDescent="0.3">
      <c r="B872" s="6"/>
      <c r="C872" s="12"/>
      <c r="D872" s="12"/>
      <c r="E872" s="12"/>
      <c r="F872" s="12"/>
      <c r="G872" s="17"/>
      <c r="H872" s="17"/>
      <c r="I872" s="318"/>
    </row>
    <row r="873" spans="2:9" x14ac:dyDescent="0.3">
      <c r="B873" s="6"/>
      <c r="C873" s="12"/>
      <c r="D873" s="12"/>
      <c r="E873" s="12"/>
      <c r="F873" s="12"/>
      <c r="G873" s="17"/>
      <c r="H873" s="17"/>
      <c r="I873" s="318"/>
    </row>
    <row r="874" spans="2:9" x14ac:dyDescent="0.3">
      <c r="B874" s="6"/>
      <c r="C874" s="12"/>
      <c r="D874" s="12"/>
      <c r="E874" s="12"/>
      <c r="F874" s="12"/>
      <c r="G874" s="17"/>
      <c r="H874" s="17"/>
      <c r="I874" s="318"/>
    </row>
    <row r="875" spans="2:9" x14ac:dyDescent="0.3">
      <c r="B875" s="6"/>
      <c r="C875" s="12"/>
      <c r="D875" s="12"/>
      <c r="E875" s="12"/>
      <c r="F875" s="12"/>
      <c r="G875" s="17"/>
      <c r="H875" s="17"/>
      <c r="I875" s="318"/>
    </row>
    <row r="876" spans="2:9" x14ac:dyDescent="0.3">
      <c r="B876" s="6"/>
      <c r="C876" s="12"/>
      <c r="D876" s="12"/>
      <c r="E876" s="12"/>
      <c r="F876" s="12"/>
      <c r="G876" s="17"/>
      <c r="H876" s="17"/>
      <c r="I876" s="318"/>
    </row>
    <row r="877" spans="2:9" x14ac:dyDescent="0.3">
      <c r="B877" s="6"/>
      <c r="C877" s="12"/>
      <c r="D877" s="12"/>
      <c r="E877" s="12"/>
      <c r="F877" s="12"/>
      <c r="G877" s="17"/>
      <c r="H877" s="17"/>
      <c r="I877" s="318"/>
    </row>
    <row r="878" spans="2:9" x14ac:dyDescent="0.3">
      <c r="B878" s="6"/>
      <c r="C878" s="12"/>
      <c r="D878" s="12"/>
      <c r="E878" s="12"/>
      <c r="F878" s="12"/>
      <c r="G878" s="17"/>
      <c r="H878" s="17"/>
      <c r="I878" s="318"/>
    </row>
    <row r="879" spans="2:9" x14ac:dyDescent="0.3">
      <c r="B879" s="6"/>
      <c r="C879" s="12"/>
      <c r="D879" s="12"/>
      <c r="E879" s="12"/>
      <c r="F879" s="12"/>
      <c r="G879" s="17"/>
      <c r="H879" s="17"/>
      <c r="I879" s="318"/>
    </row>
    <row r="880" spans="2:9" x14ac:dyDescent="0.3">
      <c r="B880" s="6"/>
      <c r="C880" s="12"/>
      <c r="D880" s="12"/>
      <c r="E880" s="12"/>
      <c r="F880" s="12"/>
      <c r="G880" s="17"/>
      <c r="H880" s="17"/>
      <c r="I880" s="318"/>
    </row>
    <row r="881" spans="2:9" x14ac:dyDescent="0.3">
      <c r="B881" s="6"/>
      <c r="C881" s="12"/>
      <c r="D881" s="12"/>
      <c r="E881" s="12"/>
      <c r="F881" s="12"/>
      <c r="G881" s="17"/>
      <c r="H881" s="17"/>
      <c r="I881" s="318"/>
    </row>
    <row r="882" spans="2:9" x14ac:dyDescent="0.3">
      <c r="B882" s="6"/>
      <c r="C882" s="12"/>
      <c r="D882" s="12"/>
      <c r="E882" s="12"/>
      <c r="F882" s="12"/>
      <c r="G882" s="17"/>
      <c r="H882" s="17"/>
      <c r="I882" s="318"/>
    </row>
    <row r="883" spans="2:9" x14ac:dyDescent="0.3">
      <c r="B883" s="6"/>
      <c r="C883" s="12"/>
      <c r="D883" s="12"/>
      <c r="E883" s="12"/>
      <c r="F883" s="12"/>
      <c r="G883" s="17"/>
      <c r="H883" s="17"/>
      <c r="I883" s="318"/>
    </row>
    <row r="884" spans="2:9" x14ac:dyDescent="0.3">
      <c r="B884" s="6"/>
      <c r="C884" s="12"/>
      <c r="D884" s="12"/>
      <c r="E884" s="12"/>
      <c r="F884" s="12"/>
      <c r="G884" s="17"/>
      <c r="H884" s="17"/>
      <c r="I884" s="318"/>
    </row>
    <row r="885" spans="2:9" x14ac:dyDescent="0.3">
      <c r="B885" s="6"/>
      <c r="C885" s="12"/>
      <c r="D885" s="12"/>
      <c r="E885" s="12"/>
      <c r="F885" s="12"/>
      <c r="G885" s="17"/>
      <c r="H885" s="17"/>
      <c r="I885" s="318"/>
    </row>
    <row r="886" spans="2:9" x14ac:dyDescent="0.3">
      <c r="B886" s="6"/>
      <c r="C886" s="12"/>
      <c r="D886" s="12"/>
      <c r="E886" s="12"/>
      <c r="F886" s="12"/>
      <c r="G886" s="17"/>
      <c r="H886" s="17"/>
      <c r="I886" s="318"/>
    </row>
    <row r="887" spans="2:9" x14ac:dyDescent="0.3">
      <c r="B887" s="6"/>
      <c r="C887" s="12"/>
      <c r="D887" s="12"/>
      <c r="E887" s="12"/>
      <c r="F887" s="12"/>
      <c r="G887" s="17"/>
      <c r="H887" s="17"/>
      <c r="I887" s="318"/>
    </row>
    <row r="888" spans="2:9" x14ac:dyDescent="0.3">
      <c r="B888" s="6"/>
      <c r="C888" s="12"/>
      <c r="D888" s="12"/>
      <c r="E888" s="12"/>
      <c r="F888" s="12"/>
      <c r="G888" s="17"/>
      <c r="H888" s="17"/>
      <c r="I888" s="318"/>
    </row>
    <row r="889" spans="2:9" x14ac:dyDescent="0.3">
      <c r="B889" s="6"/>
      <c r="C889" s="12"/>
      <c r="D889" s="12"/>
      <c r="E889" s="12"/>
      <c r="F889" s="12"/>
      <c r="G889" s="17"/>
      <c r="H889" s="17"/>
      <c r="I889" s="318"/>
    </row>
    <row r="890" spans="2:9" x14ac:dyDescent="0.3">
      <c r="B890" s="6"/>
      <c r="C890" s="12"/>
      <c r="D890" s="12"/>
      <c r="E890" s="12"/>
      <c r="F890" s="12"/>
      <c r="G890" s="17"/>
      <c r="H890" s="17"/>
      <c r="I890" s="318"/>
    </row>
    <row r="891" spans="2:9" x14ac:dyDescent="0.3">
      <c r="B891" s="6"/>
      <c r="C891" s="12"/>
      <c r="D891" s="12"/>
      <c r="E891" s="12"/>
      <c r="F891" s="12"/>
      <c r="G891" s="17"/>
      <c r="H891" s="17"/>
      <c r="I891" s="318"/>
    </row>
    <row r="892" spans="2:9" x14ac:dyDescent="0.3">
      <c r="B892" s="6"/>
      <c r="C892" s="12"/>
      <c r="D892" s="12"/>
      <c r="E892" s="12"/>
      <c r="F892" s="12"/>
      <c r="G892" s="17"/>
      <c r="H892" s="17"/>
      <c r="I892" s="318"/>
    </row>
    <row r="893" spans="2:9" x14ac:dyDescent="0.3">
      <c r="B893" s="6"/>
      <c r="C893" s="12"/>
      <c r="D893" s="12"/>
      <c r="E893" s="12"/>
      <c r="F893" s="12"/>
      <c r="G893" s="17"/>
      <c r="H893" s="17"/>
      <c r="I893" s="318"/>
    </row>
    <row r="894" spans="2:9" x14ac:dyDescent="0.3">
      <c r="B894" s="6"/>
      <c r="C894" s="12"/>
      <c r="D894" s="12"/>
      <c r="E894" s="12"/>
      <c r="F894" s="12"/>
      <c r="G894" s="17"/>
      <c r="H894" s="17"/>
      <c r="I894" s="318"/>
    </row>
    <row r="895" spans="2:9" x14ac:dyDescent="0.3">
      <c r="B895" s="6"/>
      <c r="C895" s="12"/>
      <c r="D895" s="12"/>
      <c r="E895" s="12"/>
      <c r="F895" s="12"/>
      <c r="G895" s="17"/>
      <c r="H895" s="17"/>
      <c r="I895" s="318"/>
    </row>
    <row r="896" spans="2:9" x14ac:dyDescent="0.3">
      <c r="B896" s="6"/>
      <c r="C896" s="12"/>
      <c r="D896" s="12"/>
      <c r="E896" s="12"/>
      <c r="F896" s="12"/>
      <c r="G896" s="17"/>
      <c r="H896" s="17"/>
      <c r="I896" s="318"/>
    </row>
    <row r="897" spans="2:9" x14ac:dyDescent="0.3">
      <c r="B897" s="6"/>
      <c r="C897" s="12"/>
      <c r="D897" s="12"/>
      <c r="E897" s="12"/>
      <c r="F897" s="12"/>
      <c r="G897" s="17"/>
      <c r="H897" s="17"/>
      <c r="I897" s="318"/>
    </row>
    <row r="898" spans="2:9" x14ac:dyDescent="0.3">
      <c r="B898" s="6"/>
      <c r="C898" s="12"/>
      <c r="D898" s="12"/>
      <c r="E898" s="12"/>
      <c r="F898" s="12"/>
      <c r="G898" s="17"/>
      <c r="H898" s="17"/>
      <c r="I898" s="318"/>
    </row>
    <row r="899" spans="2:9" x14ac:dyDescent="0.3">
      <c r="B899" s="6"/>
      <c r="C899" s="12"/>
      <c r="D899" s="12"/>
      <c r="E899" s="12"/>
      <c r="F899" s="12"/>
      <c r="G899" s="17"/>
      <c r="H899" s="17"/>
      <c r="I899" s="318"/>
    </row>
    <row r="900" spans="2:9" x14ac:dyDescent="0.3">
      <c r="B900" s="6"/>
      <c r="C900" s="12"/>
      <c r="D900" s="12"/>
      <c r="E900" s="12"/>
      <c r="F900" s="12"/>
      <c r="G900" s="17"/>
      <c r="H900" s="17"/>
      <c r="I900" s="318"/>
    </row>
    <row r="901" spans="2:9" x14ac:dyDescent="0.3">
      <c r="B901" s="6"/>
      <c r="C901" s="12"/>
      <c r="D901" s="12"/>
      <c r="E901" s="12"/>
      <c r="F901" s="12"/>
      <c r="G901" s="17"/>
      <c r="H901" s="17"/>
      <c r="I901" s="318"/>
    </row>
    <row r="902" spans="2:9" x14ac:dyDescent="0.3">
      <c r="B902" s="6"/>
      <c r="C902" s="12"/>
      <c r="D902" s="12"/>
      <c r="E902" s="12"/>
      <c r="F902" s="12"/>
      <c r="G902" s="17"/>
      <c r="H902" s="17"/>
      <c r="I902" s="318"/>
    </row>
    <row r="903" spans="2:9" x14ac:dyDescent="0.3">
      <c r="B903" s="6"/>
      <c r="C903" s="12"/>
      <c r="D903" s="12"/>
      <c r="E903" s="12"/>
      <c r="F903" s="12"/>
      <c r="G903" s="17"/>
      <c r="H903" s="17"/>
      <c r="I903" s="318"/>
    </row>
    <row r="904" spans="2:9" x14ac:dyDescent="0.3">
      <c r="B904" s="6"/>
      <c r="C904" s="12"/>
      <c r="D904" s="12"/>
      <c r="E904" s="12"/>
      <c r="F904" s="12"/>
      <c r="G904" s="17"/>
      <c r="H904" s="17"/>
      <c r="I904" s="318"/>
    </row>
    <row r="905" spans="2:9" x14ac:dyDescent="0.3">
      <c r="B905" s="6"/>
      <c r="C905" s="12"/>
      <c r="D905" s="12"/>
      <c r="E905" s="12"/>
      <c r="F905" s="12"/>
      <c r="G905" s="17"/>
      <c r="H905" s="17"/>
      <c r="I905" s="318"/>
    </row>
    <row r="906" spans="2:9" x14ac:dyDescent="0.3">
      <c r="B906" s="6"/>
      <c r="C906" s="12"/>
      <c r="D906" s="12"/>
      <c r="E906" s="12"/>
      <c r="F906" s="12"/>
      <c r="G906" s="17"/>
      <c r="H906" s="17"/>
      <c r="I906" s="318"/>
    </row>
    <row r="907" spans="2:9" x14ac:dyDescent="0.3">
      <c r="B907" s="6"/>
      <c r="C907" s="12"/>
      <c r="D907" s="12"/>
      <c r="E907" s="12"/>
      <c r="F907" s="12"/>
      <c r="G907" s="17"/>
      <c r="H907" s="17"/>
      <c r="I907" s="318"/>
    </row>
    <row r="908" spans="2:9" x14ac:dyDescent="0.3">
      <c r="B908" s="6"/>
      <c r="C908" s="12"/>
      <c r="D908" s="12"/>
      <c r="E908" s="12"/>
      <c r="F908" s="12"/>
      <c r="G908" s="17"/>
      <c r="H908" s="17"/>
      <c r="I908" s="318"/>
    </row>
    <row r="909" spans="2:9" x14ac:dyDescent="0.3">
      <c r="B909" s="6"/>
      <c r="C909" s="12"/>
      <c r="D909" s="12"/>
      <c r="E909" s="12"/>
      <c r="F909" s="12"/>
      <c r="G909" s="17"/>
      <c r="H909" s="17"/>
      <c r="I909" s="318"/>
    </row>
    <row r="910" spans="2:9" x14ac:dyDescent="0.3">
      <c r="B910" s="6"/>
      <c r="C910" s="12"/>
      <c r="D910" s="12"/>
      <c r="E910" s="12"/>
      <c r="F910" s="12"/>
      <c r="G910" s="17"/>
      <c r="H910" s="17"/>
      <c r="I910" s="318"/>
    </row>
    <row r="911" spans="2:9" x14ac:dyDescent="0.3">
      <c r="B911" s="6"/>
      <c r="C911" s="12"/>
      <c r="D911" s="12"/>
      <c r="E911" s="12"/>
      <c r="F911" s="12"/>
      <c r="G911" s="17"/>
      <c r="H911" s="17"/>
      <c r="I911" s="318"/>
    </row>
    <row r="912" spans="2:9" x14ac:dyDescent="0.3">
      <c r="B912" s="6"/>
      <c r="C912" s="12"/>
      <c r="D912" s="12"/>
      <c r="E912" s="12"/>
      <c r="F912" s="12"/>
      <c r="G912" s="17"/>
      <c r="H912" s="17"/>
      <c r="I912" s="318"/>
    </row>
    <row r="913" spans="2:9" x14ac:dyDescent="0.3">
      <c r="B913" s="6"/>
      <c r="C913" s="12"/>
      <c r="D913" s="12"/>
      <c r="E913" s="12"/>
      <c r="F913" s="12"/>
      <c r="G913" s="17"/>
      <c r="H913" s="17"/>
      <c r="I913" s="318"/>
    </row>
    <row r="914" spans="2:9" x14ac:dyDescent="0.3">
      <c r="B914" s="6"/>
      <c r="C914" s="12"/>
      <c r="D914" s="12"/>
      <c r="E914" s="12"/>
      <c r="F914" s="12"/>
      <c r="G914" s="17"/>
      <c r="H914" s="17"/>
      <c r="I914" s="318"/>
    </row>
    <row r="915" spans="2:9" x14ac:dyDescent="0.3">
      <c r="B915" s="6"/>
      <c r="C915" s="12"/>
      <c r="D915" s="12"/>
      <c r="E915" s="12"/>
      <c r="F915" s="12"/>
      <c r="G915" s="17"/>
      <c r="H915" s="17"/>
      <c r="I915" s="318"/>
    </row>
    <row r="916" spans="2:9" x14ac:dyDescent="0.3">
      <c r="B916" s="6"/>
      <c r="C916" s="12"/>
      <c r="D916" s="12"/>
      <c r="E916" s="12"/>
      <c r="F916" s="12"/>
      <c r="G916" s="17"/>
      <c r="H916" s="17"/>
      <c r="I916" s="318"/>
    </row>
    <row r="917" spans="2:9" x14ac:dyDescent="0.3">
      <c r="B917" s="6"/>
      <c r="C917" s="12"/>
      <c r="D917" s="12"/>
      <c r="E917" s="12"/>
      <c r="F917" s="12"/>
      <c r="G917" s="17"/>
      <c r="H917" s="17"/>
      <c r="I917" s="318"/>
    </row>
    <row r="918" spans="2:9" x14ac:dyDescent="0.3">
      <c r="B918" s="6"/>
      <c r="C918" s="12"/>
      <c r="D918" s="12"/>
      <c r="E918" s="12"/>
      <c r="F918" s="12"/>
      <c r="G918" s="17"/>
      <c r="H918" s="17"/>
      <c r="I918" s="318"/>
    </row>
    <row r="919" spans="2:9" x14ac:dyDescent="0.3">
      <c r="B919" s="6"/>
      <c r="C919" s="12"/>
      <c r="D919" s="12"/>
      <c r="E919" s="12"/>
      <c r="F919" s="12"/>
      <c r="G919" s="17"/>
      <c r="H919" s="17"/>
      <c r="I919" s="318"/>
    </row>
    <row r="920" spans="2:9" x14ac:dyDescent="0.3">
      <c r="B920" s="6"/>
      <c r="C920" s="12"/>
      <c r="D920" s="12"/>
      <c r="E920" s="12"/>
      <c r="F920" s="12"/>
      <c r="G920" s="17"/>
      <c r="H920" s="17"/>
      <c r="I920" s="318"/>
    </row>
    <row r="921" spans="2:9" x14ac:dyDescent="0.3">
      <c r="B921" s="6"/>
      <c r="C921" s="12"/>
      <c r="D921" s="12"/>
      <c r="E921" s="12"/>
      <c r="F921" s="12"/>
      <c r="G921" s="17"/>
      <c r="H921" s="17"/>
      <c r="I921" s="318"/>
    </row>
    <row r="922" spans="2:9" x14ac:dyDescent="0.3">
      <c r="B922" s="6"/>
      <c r="C922" s="12"/>
      <c r="D922" s="12"/>
      <c r="E922" s="12"/>
      <c r="F922" s="12"/>
      <c r="G922" s="17"/>
      <c r="H922" s="17"/>
      <c r="I922" s="318"/>
    </row>
    <row r="923" spans="2:9" x14ac:dyDescent="0.3">
      <c r="B923" s="6"/>
      <c r="C923" s="12"/>
      <c r="D923" s="12"/>
      <c r="E923" s="12"/>
      <c r="F923" s="12"/>
      <c r="G923" s="17"/>
      <c r="H923" s="17"/>
      <c r="I923" s="318"/>
    </row>
    <row r="924" spans="2:9" x14ac:dyDescent="0.3">
      <c r="B924" s="6"/>
      <c r="C924" s="12"/>
      <c r="D924" s="12"/>
      <c r="E924" s="12"/>
      <c r="F924" s="12"/>
      <c r="G924" s="17"/>
      <c r="H924" s="17"/>
      <c r="I924" s="318"/>
    </row>
    <row r="925" spans="2:9" x14ac:dyDescent="0.3">
      <c r="B925" s="6"/>
      <c r="C925" s="12"/>
      <c r="D925" s="12"/>
      <c r="E925" s="12"/>
      <c r="F925" s="12"/>
      <c r="G925" s="17"/>
      <c r="H925" s="17"/>
      <c r="I925" s="318"/>
    </row>
    <row r="926" spans="2:9" x14ac:dyDescent="0.3">
      <c r="B926" s="6"/>
      <c r="C926" s="12"/>
      <c r="D926" s="12"/>
      <c r="E926" s="12"/>
      <c r="F926" s="12"/>
      <c r="G926" s="17"/>
      <c r="H926" s="17"/>
      <c r="I926" s="318"/>
    </row>
    <row r="927" spans="2:9" x14ac:dyDescent="0.3">
      <c r="B927" s="6"/>
      <c r="C927" s="12"/>
      <c r="D927" s="12"/>
      <c r="E927" s="12"/>
      <c r="F927" s="12"/>
      <c r="G927" s="17"/>
      <c r="H927" s="17"/>
      <c r="I927" s="318"/>
    </row>
    <row r="928" spans="2:9" x14ac:dyDescent="0.3">
      <c r="B928" s="6"/>
      <c r="C928" s="12"/>
      <c r="D928" s="12"/>
      <c r="E928" s="12"/>
      <c r="F928" s="12"/>
      <c r="G928" s="17"/>
      <c r="H928" s="17"/>
      <c r="I928" s="318"/>
    </row>
    <row r="929" spans="2:9" x14ac:dyDescent="0.3">
      <c r="B929" s="6"/>
      <c r="C929" s="12"/>
      <c r="D929" s="12"/>
      <c r="E929" s="12"/>
      <c r="F929" s="12"/>
      <c r="G929" s="17"/>
      <c r="H929" s="17"/>
      <c r="I929" s="318"/>
    </row>
    <row r="930" spans="2:9" x14ac:dyDescent="0.3">
      <c r="B930" s="6"/>
      <c r="C930" s="12"/>
      <c r="D930" s="12"/>
      <c r="E930" s="12"/>
      <c r="F930" s="12"/>
      <c r="G930" s="17"/>
      <c r="H930" s="17"/>
      <c r="I930" s="318"/>
    </row>
    <row r="931" spans="2:9" x14ac:dyDescent="0.3">
      <c r="B931" s="6"/>
      <c r="C931" s="12"/>
      <c r="D931" s="12"/>
      <c r="E931" s="12"/>
      <c r="F931" s="12"/>
      <c r="G931" s="17"/>
      <c r="H931" s="17"/>
      <c r="I931" s="318"/>
    </row>
    <row r="932" spans="2:9" x14ac:dyDescent="0.3">
      <c r="B932" s="6"/>
      <c r="C932" s="12"/>
      <c r="D932" s="12"/>
      <c r="E932" s="12"/>
      <c r="F932" s="12"/>
      <c r="G932" s="17"/>
      <c r="H932" s="17"/>
      <c r="I932" s="318"/>
    </row>
    <row r="933" spans="2:9" x14ac:dyDescent="0.3">
      <c r="B933" s="6"/>
      <c r="C933" s="12"/>
      <c r="D933" s="12"/>
      <c r="E933" s="12"/>
      <c r="F933" s="12"/>
      <c r="G933" s="17"/>
      <c r="H933" s="17"/>
      <c r="I933" s="318"/>
    </row>
    <row r="934" spans="2:9" x14ac:dyDescent="0.3">
      <c r="B934" s="6"/>
      <c r="C934" s="12"/>
      <c r="D934" s="12"/>
      <c r="E934" s="12"/>
      <c r="F934" s="12"/>
      <c r="G934" s="17"/>
      <c r="H934" s="17"/>
      <c r="I934" s="318"/>
    </row>
    <row r="935" spans="2:9" x14ac:dyDescent="0.3">
      <c r="B935" s="6"/>
      <c r="C935" s="12"/>
      <c r="D935" s="12"/>
      <c r="E935" s="12"/>
      <c r="F935" s="12"/>
      <c r="G935" s="17"/>
      <c r="H935" s="17"/>
      <c r="I935" s="318"/>
    </row>
    <row r="936" spans="2:9" x14ac:dyDescent="0.3">
      <c r="B936" s="6"/>
      <c r="C936" s="12"/>
      <c r="D936" s="12"/>
      <c r="E936" s="12"/>
      <c r="F936" s="12"/>
      <c r="G936" s="17"/>
      <c r="H936" s="17"/>
      <c r="I936" s="318"/>
    </row>
    <row r="937" spans="2:9" x14ac:dyDescent="0.3">
      <c r="B937" s="6"/>
      <c r="C937" s="12"/>
      <c r="D937" s="12"/>
      <c r="E937" s="12"/>
      <c r="F937" s="12"/>
      <c r="G937" s="17"/>
      <c r="H937" s="17"/>
      <c r="I937" s="318"/>
    </row>
    <row r="938" spans="2:9" x14ac:dyDescent="0.3">
      <c r="B938" s="6"/>
      <c r="C938" s="12"/>
      <c r="D938" s="12"/>
      <c r="E938" s="12"/>
      <c r="F938" s="12"/>
      <c r="G938" s="17"/>
      <c r="H938" s="17"/>
      <c r="I938" s="318"/>
    </row>
    <row r="939" spans="2:9" x14ac:dyDescent="0.3">
      <c r="B939" s="6"/>
      <c r="C939" s="12"/>
      <c r="D939" s="12"/>
      <c r="E939" s="12"/>
      <c r="F939" s="12"/>
      <c r="G939" s="17"/>
      <c r="H939" s="17"/>
      <c r="I939" s="318"/>
    </row>
    <row r="940" spans="2:9" x14ac:dyDescent="0.3">
      <c r="B940" s="6"/>
      <c r="C940" s="12"/>
      <c r="D940" s="12"/>
      <c r="E940" s="12"/>
      <c r="F940" s="12"/>
      <c r="G940" s="17"/>
      <c r="H940" s="17"/>
      <c r="I940" s="318"/>
    </row>
    <row r="941" spans="2:9" x14ac:dyDescent="0.3">
      <c r="B941" s="6"/>
      <c r="C941" s="12"/>
      <c r="D941" s="12"/>
      <c r="E941" s="12"/>
      <c r="F941" s="12"/>
      <c r="G941" s="17"/>
      <c r="H941" s="17"/>
      <c r="I941" s="318"/>
    </row>
    <row r="942" spans="2:9" x14ac:dyDescent="0.3">
      <c r="B942" s="6"/>
      <c r="C942" s="12"/>
      <c r="D942" s="12"/>
      <c r="E942" s="12"/>
      <c r="F942" s="12"/>
      <c r="G942" s="17"/>
      <c r="H942" s="17"/>
      <c r="I942" s="318"/>
    </row>
    <row r="943" spans="2:9" x14ac:dyDescent="0.3">
      <c r="B943" s="6"/>
      <c r="C943" s="12"/>
      <c r="D943" s="12"/>
      <c r="E943" s="12"/>
      <c r="F943" s="12"/>
      <c r="G943" s="17"/>
      <c r="H943" s="17"/>
      <c r="I943" s="318"/>
    </row>
    <row r="944" spans="2:9" x14ac:dyDescent="0.3">
      <c r="B944" s="6"/>
      <c r="C944" s="12"/>
      <c r="D944" s="12"/>
      <c r="E944" s="12"/>
      <c r="F944" s="12"/>
      <c r="G944" s="17"/>
      <c r="H944" s="17"/>
      <c r="I944" s="318"/>
    </row>
    <row r="945" spans="2:9" x14ac:dyDescent="0.3">
      <c r="B945" s="6"/>
      <c r="C945" s="12"/>
      <c r="D945" s="12"/>
      <c r="E945" s="12"/>
      <c r="F945" s="12"/>
      <c r="G945" s="17"/>
      <c r="H945" s="17"/>
      <c r="I945" s="318"/>
    </row>
    <row r="946" spans="2:9" x14ac:dyDescent="0.3">
      <c r="B946" s="6"/>
      <c r="C946" s="12"/>
      <c r="D946" s="12"/>
      <c r="E946" s="12"/>
      <c r="F946" s="12"/>
      <c r="G946" s="17"/>
      <c r="H946" s="17"/>
      <c r="I946" s="318"/>
    </row>
    <row r="947" spans="2:9" x14ac:dyDescent="0.3">
      <c r="B947" s="6"/>
      <c r="C947" s="12"/>
      <c r="D947" s="12"/>
      <c r="E947" s="12"/>
      <c r="F947" s="12"/>
      <c r="G947" s="17"/>
      <c r="H947" s="17"/>
      <c r="I947" s="318"/>
    </row>
    <row r="948" spans="2:9" x14ac:dyDescent="0.3">
      <c r="B948" s="6"/>
      <c r="C948" s="12"/>
      <c r="D948" s="12"/>
      <c r="E948" s="12"/>
      <c r="F948" s="12"/>
      <c r="G948" s="17"/>
      <c r="H948" s="17"/>
      <c r="I948" s="318"/>
    </row>
    <row r="949" spans="2:9" x14ac:dyDescent="0.3">
      <c r="B949" s="6"/>
      <c r="C949" s="12"/>
      <c r="D949" s="12"/>
      <c r="E949" s="12"/>
      <c r="F949" s="12"/>
      <c r="G949" s="17"/>
      <c r="H949" s="17"/>
      <c r="I949" s="318"/>
    </row>
    <row r="950" spans="2:9" x14ac:dyDescent="0.3">
      <c r="B950" s="6"/>
      <c r="C950" s="12"/>
      <c r="D950" s="12"/>
      <c r="E950" s="12"/>
      <c r="F950" s="12"/>
      <c r="G950" s="17"/>
      <c r="H950" s="17"/>
      <c r="I950" s="318"/>
    </row>
    <row r="951" spans="2:9" x14ac:dyDescent="0.3">
      <c r="B951" s="6"/>
      <c r="C951" s="12"/>
      <c r="D951" s="12"/>
      <c r="E951" s="12"/>
      <c r="F951" s="12"/>
      <c r="G951" s="17"/>
      <c r="H951" s="17"/>
      <c r="I951" s="318"/>
    </row>
    <row r="952" spans="2:9" x14ac:dyDescent="0.3">
      <c r="B952" s="6"/>
      <c r="C952" s="12"/>
      <c r="D952" s="12"/>
      <c r="E952" s="12"/>
      <c r="F952" s="12"/>
      <c r="G952" s="17"/>
      <c r="H952" s="17"/>
      <c r="I952" s="318"/>
    </row>
    <row r="953" spans="2:9" x14ac:dyDescent="0.3">
      <c r="B953" s="6"/>
      <c r="C953" s="12"/>
      <c r="D953" s="12"/>
      <c r="E953" s="12"/>
      <c r="F953" s="12"/>
      <c r="G953" s="17"/>
      <c r="H953" s="17"/>
      <c r="I953" s="318"/>
    </row>
    <row r="954" spans="2:9" x14ac:dyDescent="0.3">
      <c r="B954" s="6"/>
      <c r="C954" s="12"/>
      <c r="D954" s="12"/>
      <c r="E954" s="12"/>
      <c r="F954" s="12"/>
      <c r="G954" s="17"/>
      <c r="H954" s="17"/>
      <c r="I954" s="318"/>
    </row>
    <row r="955" spans="2:9" x14ac:dyDescent="0.3">
      <c r="B955" s="6"/>
      <c r="C955" s="12"/>
      <c r="D955" s="12"/>
      <c r="E955" s="12"/>
      <c r="F955" s="12"/>
      <c r="G955" s="17"/>
      <c r="H955" s="17"/>
      <c r="I955" s="318"/>
    </row>
    <row r="956" spans="2:9" x14ac:dyDescent="0.3">
      <c r="B956" s="6"/>
      <c r="C956" s="12"/>
      <c r="D956" s="12"/>
      <c r="E956" s="12"/>
      <c r="F956" s="12"/>
      <c r="G956" s="17"/>
      <c r="H956" s="17"/>
      <c r="I956" s="318"/>
    </row>
    <row r="957" spans="2:9" x14ac:dyDescent="0.3">
      <c r="B957" s="6"/>
      <c r="C957" s="12"/>
      <c r="D957" s="12"/>
      <c r="E957" s="12"/>
      <c r="F957" s="12"/>
      <c r="G957" s="17"/>
      <c r="H957" s="17"/>
      <c r="I957" s="318"/>
    </row>
    <row r="958" spans="2:9" x14ac:dyDescent="0.3">
      <c r="B958" s="6"/>
      <c r="C958" s="12"/>
      <c r="D958" s="12"/>
      <c r="E958" s="12"/>
      <c r="F958" s="12"/>
      <c r="G958" s="17"/>
      <c r="H958" s="17"/>
      <c r="I958" s="318"/>
    </row>
    <row r="959" spans="2:9" x14ac:dyDescent="0.3">
      <c r="B959" s="6"/>
      <c r="C959" s="12"/>
      <c r="D959" s="12"/>
      <c r="E959" s="12"/>
      <c r="F959" s="12"/>
      <c r="G959" s="17"/>
      <c r="H959" s="17"/>
      <c r="I959" s="318"/>
    </row>
    <row r="960" spans="2:9" x14ac:dyDescent="0.3">
      <c r="B960" s="6"/>
      <c r="C960" s="12"/>
      <c r="D960" s="12"/>
      <c r="E960" s="12"/>
      <c r="F960" s="12"/>
      <c r="G960" s="17"/>
      <c r="H960" s="17"/>
      <c r="I960" s="318"/>
    </row>
    <row r="961" spans="2:9" x14ac:dyDescent="0.3">
      <c r="B961" s="6"/>
      <c r="C961" s="12"/>
      <c r="D961" s="12"/>
      <c r="E961" s="12"/>
      <c r="F961" s="12"/>
      <c r="G961" s="17"/>
      <c r="H961" s="17"/>
      <c r="I961" s="318"/>
    </row>
    <row r="962" spans="2:9" x14ac:dyDescent="0.3">
      <c r="B962" s="6"/>
      <c r="C962" s="12"/>
      <c r="D962" s="12"/>
      <c r="E962" s="12"/>
      <c r="F962" s="12"/>
      <c r="G962" s="17"/>
      <c r="H962" s="17"/>
      <c r="I962" s="318"/>
    </row>
    <row r="963" spans="2:9" x14ac:dyDescent="0.3">
      <c r="B963" s="6"/>
      <c r="C963" s="12"/>
      <c r="D963" s="12"/>
      <c r="E963" s="12"/>
      <c r="F963" s="12"/>
      <c r="G963" s="17"/>
      <c r="H963" s="17"/>
      <c r="I963" s="318"/>
    </row>
    <row r="964" spans="2:9" x14ac:dyDescent="0.3">
      <c r="B964" s="6"/>
      <c r="C964" s="12"/>
      <c r="D964" s="12"/>
      <c r="E964" s="12"/>
      <c r="F964" s="12"/>
      <c r="G964" s="17"/>
      <c r="H964" s="17"/>
      <c r="I964" s="318"/>
    </row>
    <row r="965" spans="2:9" x14ac:dyDescent="0.3">
      <c r="B965" s="6"/>
      <c r="C965" s="12"/>
      <c r="D965" s="12"/>
      <c r="E965" s="12"/>
      <c r="F965" s="12"/>
      <c r="G965" s="17"/>
      <c r="H965" s="17"/>
      <c r="I965" s="318"/>
    </row>
    <row r="966" spans="2:9" x14ac:dyDescent="0.3">
      <c r="B966" s="6"/>
      <c r="C966" s="12"/>
      <c r="D966" s="12"/>
      <c r="E966" s="12"/>
      <c r="F966" s="12"/>
      <c r="G966" s="17"/>
      <c r="H966" s="17"/>
      <c r="I966" s="318"/>
    </row>
    <row r="967" spans="2:9" x14ac:dyDescent="0.3">
      <c r="B967" s="6"/>
      <c r="C967" s="12"/>
      <c r="D967" s="12"/>
      <c r="E967" s="12"/>
      <c r="F967" s="12"/>
      <c r="G967" s="17"/>
      <c r="H967" s="17"/>
      <c r="I967" s="318"/>
    </row>
    <row r="968" spans="2:9" x14ac:dyDescent="0.3">
      <c r="B968" s="6"/>
      <c r="C968" s="12"/>
      <c r="D968" s="12"/>
      <c r="E968" s="12"/>
      <c r="F968" s="12"/>
      <c r="G968" s="17"/>
      <c r="H968" s="17"/>
      <c r="I968" s="318"/>
    </row>
    <row r="969" spans="2:9" x14ac:dyDescent="0.3">
      <c r="B969" s="6"/>
      <c r="C969" s="12"/>
      <c r="D969" s="12"/>
      <c r="E969" s="12"/>
      <c r="F969" s="12"/>
      <c r="G969" s="17"/>
      <c r="H969" s="17"/>
      <c r="I969" s="318"/>
    </row>
    <row r="970" spans="2:9" x14ac:dyDescent="0.3">
      <c r="B970" s="6"/>
      <c r="C970" s="12"/>
      <c r="D970" s="12"/>
      <c r="E970" s="12"/>
      <c r="F970" s="12"/>
      <c r="G970" s="17"/>
      <c r="H970" s="17"/>
      <c r="I970" s="318"/>
    </row>
    <row r="971" spans="2:9" x14ac:dyDescent="0.3">
      <c r="B971" s="6"/>
      <c r="C971" s="12"/>
      <c r="D971" s="12"/>
      <c r="E971" s="12"/>
      <c r="F971" s="12"/>
      <c r="G971" s="17"/>
      <c r="H971" s="17"/>
      <c r="I971" s="318"/>
    </row>
    <row r="972" spans="2:9" x14ac:dyDescent="0.3">
      <c r="B972" s="6"/>
      <c r="C972" s="12"/>
      <c r="D972" s="12"/>
      <c r="E972" s="12"/>
      <c r="F972" s="12"/>
      <c r="G972" s="17"/>
      <c r="H972" s="17"/>
      <c r="I972" s="318"/>
    </row>
    <row r="973" spans="2:9" x14ac:dyDescent="0.3">
      <c r="B973" s="6"/>
      <c r="C973" s="12"/>
      <c r="D973" s="12"/>
      <c r="E973" s="12"/>
      <c r="F973" s="12"/>
      <c r="G973" s="17"/>
      <c r="H973" s="17"/>
      <c r="I973" s="318"/>
    </row>
    <row r="974" spans="2:9" x14ac:dyDescent="0.3">
      <c r="B974" s="6"/>
      <c r="C974" s="12"/>
      <c r="D974" s="12"/>
      <c r="E974" s="12"/>
      <c r="F974" s="12"/>
      <c r="G974" s="17"/>
      <c r="H974" s="17"/>
      <c r="I974" s="318"/>
    </row>
    <row r="975" spans="2:9" x14ac:dyDescent="0.3">
      <c r="B975" s="6"/>
      <c r="C975" s="12"/>
      <c r="D975" s="12"/>
      <c r="E975" s="12"/>
      <c r="F975" s="12"/>
      <c r="G975" s="17"/>
      <c r="H975" s="17"/>
      <c r="I975" s="318"/>
    </row>
    <row r="976" spans="2:9" x14ac:dyDescent="0.3">
      <c r="B976" s="6"/>
      <c r="C976" s="12"/>
      <c r="D976" s="12"/>
      <c r="E976" s="12"/>
      <c r="F976" s="12"/>
      <c r="G976" s="17"/>
      <c r="H976" s="17"/>
      <c r="I976" s="318"/>
    </row>
    <row r="977" spans="2:9" x14ac:dyDescent="0.3">
      <c r="B977" s="6"/>
      <c r="C977" s="12"/>
      <c r="D977" s="12"/>
      <c r="E977" s="12"/>
      <c r="F977" s="12"/>
      <c r="G977" s="17"/>
      <c r="H977" s="17"/>
      <c r="I977" s="318"/>
    </row>
    <row r="978" spans="2:9" x14ac:dyDescent="0.3">
      <c r="B978" s="6"/>
      <c r="C978" s="12"/>
      <c r="D978" s="12"/>
      <c r="E978" s="12"/>
      <c r="F978" s="12"/>
      <c r="G978" s="17"/>
      <c r="H978" s="17"/>
      <c r="I978" s="318"/>
    </row>
    <row r="979" spans="2:9" x14ac:dyDescent="0.3">
      <c r="B979" s="6"/>
      <c r="C979" s="12"/>
      <c r="D979" s="12"/>
      <c r="E979" s="12"/>
      <c r="F979" s="12"/>
      <c r="G979" s="17"/>
      <c r="H979" s="17"/>
      <c r="I979" s="318"/>
    </row>
    <row r="980" spans="2:9" x14ac:dyDescent="0.3">
      <c r="B980" s="6"/>
      <c r="C980" s="12"/>
      <c r="D980" s="12"/>
      <c r="E980" s="12"/>
      <c r="F980" s="12"/>
      <c r="G980" s="17"/>
      <c r="H980" s="17"/>
      <c r="I980" s="318"/>
    </row>
    <row r="981" spans="2:9" x14ac:dyDescent="0.3">
      <c r="B981" s="6"/>
      <c r="C981" s="12"/>
      <c r="D981" s="12"/>
      <c r="E981" s="12"/>
      <c r="F981" s="12"/>
      <c r="G981" s="17"/>
      <c r="H981" s="17"/>
      <c r="I981" s="318"/>
    </row>
    <row r="982" spans="2:9" x14ac:dyDescent="0.3">
      <c r="B982" s="6"/>
      <c r="C982" s="12"/>
      <c r="D982" s="12"/>
      <c r="E982" s="12"/>
      <c r="F982" s="12"/>
      <c r="G982" s="17"/>
      <c r="H982" s="17"/>
      <c r="I982" s="318"/>
    </row>
    <row r="983" spans="2:9" x14ac:dyDescent="0.3">
      <c r="B983" s="6"/>
      <c r="C983" s="12"/>
      <c r="D983" s="12"/>
      <c r="E983" s="12"/>
      <c r="F983" s="12"/>
      <c r="G983" s="17"/>
      <c r="H983" s="17"/>
      <c r="I983" s="318"/>
    </row>
    <row r="984" spans="2:9" x14ac:dyDescent="0.3">
      <c r="B984" s="6"/>
      <c r="C984" s="12"/>
      <c r="D984" s="12"/>
      <c r="E984" s="12"/>
      <c r="F984" s="12"/>
      <c r="G984" s="17"/>
      <c r="H984" s="17"/>
      <c r="I984" s="318"/>
    </row>
    <row r="985" spans="2:9" x14ac:dyDescent="0.3">
      <c r="B985" s="6"/>
      <c r="C985" s="12"/>
      <c r="D985" s="12"/>
      <c r="E985" s="12"/>
      <c r="F985" s="12"/>
      <c r="G985" s="17"/>
      <c r="H985" s="17"/>
      <c r="I985" s="318"/>
    </row>
    <row r="986" spans="2:9" x14ac:dyDescent="0.3">
      <c r="B986" s="6"/>
      <c r="C986" s="12"/>
      <c r="D986" s="12"/>
      <c r="E986" s="12"/>
      <c r="F986" s="12"/>
      <c r="G986" s="17"/>
      <c r="H986" s="17"/>
      <c r="I986" s="318"/>
    </row>
    <row r="987" spans="2:9" x14ac:dyDescent="0.3">
      <c r="B987" s="6"/>
      <c r="C987" s="12"/>
      <c r="D987" s="12"/>
      <c r="E987" s="12"/>
      <c r="F987" s="12"/>
      <c r="G987" s="17"/>
      <c r="H987" s="17"/>
      <c r="I987" s="318"/>
    </row>
    <row r="988" spans="2:9" x14ac:dyDescent="0.3">
      <c r="B988" s="6"/>
      <c r="C988" s="12"/>
      <c r="D988" s="12"/>
      <c r="E988" s="12"/>
      <c r="F988" s="12"/>
      <c r="G988" s="17"/>
      <c r="H988" s="17"/>
      <c r="I988" s="318"/>
    </row>
    <row r="989" spans="2:9" x14ac:dyDescent="0.3">
      <c r="B989" s="6"/>
      <c r="C989" s="12"/>
      <c r="D989" s="12"/>
      <c r="E989" s="12"/>
      <c r="F989" s="12"/>
      <c r="G989" s="17"/>
      <c r="H989" s="17"/>
      <c r="I989" s="318"/>
    </row>
    <row r="990" spans="2:9" x14ac:dyDescent="0.3">
      <c r="B990" s="6"/>
      <c r="C990" s="12"/>
      <c r="D990" s="12"/>
      <c r="E990" s="12"/>
      <c r="F990" s="12"/>
      <c r="G990" s="17"/>
      <c r="H990" s="17"/>
      <c r="I990" s="318"/>
    </row>
    <row r="991" spans="2:9" x14ac:dyDescent="0.3">
      <c r="B991" s="6"/>
      <c r="C991" s="12"/>
      <c r="D991" s="12"/>
      <c r="E991" s="12"/>
      <c r="F991" s="12"/>
      <c r="G991" s="17"/>
      <c r="H991" s="17"/>
      <c r="I991" s="318"/>
    </row>
    <row r="992" spans="2:9" x14ac:dyDescent="0.3">
      <c r="B992" s="6"/>
      <c r="C992" s="12"/>
      <c r="D992" s="12"/>
      <c r="E992" s="12"/>
      <c r="F992" s="12"/>
      <c r="G992" s="17"/>
      <c r="H992" s="17"/>
      <c r="I992" s="318"/>
    </row>
    <row r="993" spans="2:9" x14ac:dyDescent="0.3">
      <c r="B993" s="6"/>
      <c r="C993" s="12"/>
      <c r="D993" s="12"/>
      <c r="E993" s="12"/>
      <c r="F993" s="12"/>
      <c r="G993" s="17"/>
      <c r="H993" s="17"/>
      <c r="I993" s="318"/>
    </row>
    <row r="994" spans="2:9" x14ac:dyDescent="0.3">
      <c r="B994" s="6"/>
      <c r="C994" s="12"/>
      <c r="D994" s="12"/>
      <c r="E994" s="12"/>
      <c r="F994" s="12"/>
      <c r="G994" s="17"/>
      <c r="H994" s="17"/>
      <c r="I994" s="318"/>
    </row>
    <row r="995" spans="2:9" x14ac:dyDescent="0.3">
      <c r="B995" s="6"/>
      <c r="C995" s="12"/>
      <c r="D995" s="12"/>
      <c r="E995" s="12"/>
      <c r="F995" s="12"/>
      <c r="G995" s="17"/>
      <c r="H995" s="17"/>
      <c r="I995" s="318"/>
    </row>
    <row r="996" spans="2:9" x14ac:dyDescent="0.3">
      <c r="B996" s="6"/>
      <c r="C996" s="12"/>
      <c r="D996" s="12"/>
      <c r="E996" s="12"/>
      <c r="F996" s="12"/>
      <c r="G996" s="17"/>
      <c r="H996" s="17"/>
      <c r="I996" s="318"/>
    </row>
    <row r="997" spans="2:9" x14ac:dyDescent="0.3">
      <c r="B997" s="6"/>
      <c r="C997" s="12"/>
      <c r="D997" s="12"/>
      <c r="E997" s="12"/>
      <c r="F997" s="12"/>
      <c r="G997" s="17"/>
      <c r="H997" s="17"/>
      <c r="I997" s="318"/>
    </row>
    <row r="998" spans="2:9" x14ac:dyDescent="0.3">
      <c r="B998" s="6"/>
      <c r="C998" s="12"/>
      <c r="D998" s="12"/>
      <c r="E998" s="12"/>
      <c r="F998" s="12"/>
      <c r="G998" s="17"/>
      <c r="H998" s="17"/>
      <c r="I998" s="318"/>
    </row>
    <row r="999" spans="2:9" x14ac:dyDescent="0.3">
      <c r="B999" s="6"/>
      <c r="C999" s="12"/>
      <c r="D999" s="12"/>
      <c r="E999" s="12"/>
      <c r="F999" s="12"/>
      <c r="G999" s="17"/>
      <c r="H999" s="17"/>
      <c r="I999" s="318"/>
    </row>
    <row r="1000" spans="2:9" x14ac:dyDescent="0.3">
      <c r="B1000" s="6"/>
      <c r="C1000" s="12"/>
      <c r="D1000" s="12"/>
      <c r="E1000" s="12"/>
      <c r="F1000" s="12"/>
      <c r="G1000" s="17"/>
      <c r="H1000" s="17"/>
      <c r="I1000" s="318"/>
    </row>
    <row r="1001" spans="2:9" x14ac:dyDescent="0.3">
      <c r="B1001" s="6"/>
      <c r="C1001" s="12"/>
      <c r="D1001" s="12"/>
      <c r="E1001" s="12"/>
      <c r="F1001" s="12"/>
      <c r="G1001" s="17"/>
      <c r="H1001" s="17"/>
      <c r="I1001" s="318"/>
    </row>
    <row r="1002" spans="2:9" x14ac:dyDescent="0.3">
      <c r="B1002" s="6"/>
      <c r="C1002" s="12"/>
      <c r="D1002" s="12"/>
      <c r="E1002" s="12"/>
      <c r="F1002" s="12"/>
      <c r="G1002" s="17"/>
      <c r="H1002" s="17"/>
      <c r="I1002" s="318"/>
    </row>
    <row r="1003" spans="2:9" x14ac:dyDescent="0.3">
      <c r="B1003" s="6"/>
      <c r="C1003" s="12"/>
      <c r="D1003" s="12"/>
      <c r="E1003" s="12"/>
      <c r="F1003" s="12"/>
      <c r="G1003" s="17"/>
      <c r="H1003" s="17"/>
      <c r="I1003" s="318"/>
    </row>
    <row r="1004" spans="2:9" x14ac:dyDescent="0.3">
      <c r="B1004" s="6"/>
      <c r="C1004" s="12"/>
      <c r="D1004" s="12"/>
      <c r="E1004" s="12"/>
      <c r="F1004" s="12"/>
      <c r="G1004" s="17"/>
      <c r="H1004" s="17"/>
      <c r="I1004" s="318"/>
    </row>
    <row r="1005" spans="2:9" x14ac:dyDescent="0.3">
      <c r="B1005" s="6"/>
      <c r="C1005" s="12"/>
      <c r="D1005" s="12"/>
      <c r="E1005" s="12"/>
      <c r="F1005" s="12"/>
      <c r="G1005" s="17"/>
      <c r="H1005" s="17"/>
      <c r="I1005" s="318"/>
    </row>
    <row r="1006" spans="2:9" x14ac:dyDescent="0.3">
      <c r="B1006" s="6"/>
      <c r="C1006" s="12"/>
      <c r="D1006" s="12"/>
      <c r="E1006" s="12"/>
      <c r="F1006" s="12"/>
      <c r="G1006" s="17"/>
      <c r="H1006" s="17"/>
      <c r="I1006" s="318"/>
    </row>
    <row r="1007" spans="2:9" x14ac:dyDescent="0.3">
      <c r="B1007" s="6"/>
      <c r="C1007" s="12"/>
      <c r="D1007" s="12"/>
      <c r="E1007" s="12"/>
      <c r="F1007" s="12"/>
      <c r="G1007" s="17"/>
      <c r="H1007" s="17"/>
      <c r="I1007" s="318"/>
    </row>
    <row r="1008" spans="2:9" x14ac:dyDescent="0.3">
      <c r="B1008" s="6"/>
      <c r="C1008" s="12"/>
      <c r="D1008" s="12"/>
      <c r="E1008" s="12"/>
      <c r="F1008" s="12"/>
      <c r="G1008" s="17"/>
      <c r="H1008" s="17"/>
      <c r="I1008" s="318"/>
    </row>
    <row r="1009" spans="2:9" x14ac:dyDescent="0.3">
      <c r="B1009" s="6"/>
      <c r="C1009" s="12"/>
      <c r="D1009" s="12"/>
      <c r="E1009" s="12"/>
      <c r="F1009" s="12"/>
      <c r="G1009" s="17"/>
      <c r="H1009" s="17"/>
      <c r="I1009" s="318"/>
    </row>
    <row r="1010" spans="2:9" x14ac:dyDescent="0.3">
      <c r="B1010" s="6"/>
      <c r="C1010" s="12"/>
      <c r="D1010" s="12"/>
      <c r="E1010" s="12"/>
      <c r="F1010" s="12"/>
      <c r="G1010" s="17"/>
      <c r="H1010" s="17"/>
      <c r="I1010" s="318"/>
    </row>
    <row r="1011" spans="2:9" x14ac:dyDescent="0.3">
      <c r="B1011" s="6"/>
      <c r="C1011" s="12"/>
      <c r="D1011" s="12"/>
      <c r="E1011" s="12"/>
      <c r="F1011" s="12"/>
      <c r="G1011" s="17"/>
      <c r="H1011" s="17"/>
      <c r="I1011" s="318"/>
    </row>
    <row r="1012" spans="2:9" x14ac:dyDescent="0.3">
      <c r="B1012" s="6"/>
      <c r="C1012" s="12"/>
      <c r="D1012" s="12"/>
      <c r="E1012" s="12"/>
      <c r="F1012" s="12"/>
      <c r="G1012" s="17"/>
      <c r="H1012" s="17"/>
      <c r="I1012" s="318"/>
    </row>
    <row r="1013" spans="2:9" x14ac:dyDescent="0.3">
      <c r="B1013" s="6"/>
      <c r="C1013" s="12"/>
      <c r="D1013" s="12"/>
      <c r="E1013" s="12"/>
      <c r="F1013" s="12"/>
      <c r="G1013" s="17"/>
      <c r="H1013" s="17"/>
      <c r="I1013" s="318"/>
    </row>
    <row r="1014" spans="2:9" x14ac:dyDescent="0.3">
      <c r="B1014" s="6"/>
      <c r="C1014" s="12"/>
      <c r="D1014" s="12"/>
      <c r="E1014" s="12"/>
      <c r="F1014" s="12"/>
      <c r="G1014" s="17"/>
      <c r="H1014" s="17"/>
      <c r="I1014" s="318"/>
    </row>
    <row r="1015" spans="2:9" x14ac:dyDescent="0.3">
      <c r="B1015" s="6"/>
      <c r="C1015" s="12"/>
      <c r="D1015" s="12"/>
      <c r="E1015" s="12"/>
      <c r="F1015" s="12"/>
      <c r="G1015" s="17"/>
      <c r="H1015" s="17"/>
      <c r="I1015" s="318"/>
    </row>
    <row r="1016" spans="2:9" x14ac:dyDescent="0.3">
      <c r="B1016" s="6"/>
      <c r="C1016" s="12"/>
      <c r="D1016" s="12"/>
      <c r="E1016" s="12"/>
      <c r="F1016" s="12"/>
      <c r="G1016" s="17"/>
      <c r="H1016" s="17"/>
      <c r="I1016" s="318"/>
    </row>
    <row r="1017" spans="2:9" x14ac:dyDescent="0.3">
      <c r="B1017" s="6"/>
      <c r="C1017" s="12"/>
      <c r="D1017" s="12"/>
      <c r="E1017" s="12"/>
      <c r="F1017" s="12"/>
      <c r="G1017" s="17"/>
      <c r="H1017" s="17"/>
      <c r="I1017" s="318"/>
    </row>
    <row r="1018" spans="2:9" x14ac:dyDescent="0.3">
      <c r="B1018" s="6"/>
      <c r="C1018" s="12"/>
      <c r="D1018" s="12"/>
      <c r="E1018" s="12"/>
      <c r="F1018" s="12"/>
      <c r="G1018" s="17"/>
      <c r="H1018" s="17"/>
      <c r="I1018" s="318"/>
    </row>
    <row r="1019" spans="2:9" x14ac:dyDescent="0.3">
      <c r="B1019" s="6"/>
      <c r="C1019" s="12"/>
      <c r="D1019" s="12"/>
      <c r="E1019" s="12"/>
      <c r="F1019" s="12"/>
      <c r="G1019" s="17"/>
      <c r="H1019" s="17"/>
      <c r="I1019" s="318"/>
    </row>
    <row r="1020" spans="2:9" x14ac:dyDescent="0.3">
      <c r="B1020" s="6"/>
      <c r="C1020" s="12"/>
      <c r="D1020" s="12"/>
      <c r="E1020" s="12"/>
      <c r="F1020" s="12"/>
      <c r="G1020" s="17"/>
      <c r="H1020" s="17"/>
      <c r="I1020" s="318"/>
    </row>
    <row r="1021" spans="2:9" x14ac:dyDescent="0.3">
      <c r="B1021" s="6"/>
      <c r="C1021" s="12"/>
      <c r="D1021" s="12"/>
      <c r="E1021" s="12"/>
      <c r="F1021" s="12"/>
      <c r="G1021" s="17"/>
      <c r="H1021" s="17"/>
      <c r="I1021" s="318"/>
    </row>
    <row r="1022" spans="2:9" x14ac:dyDescent="0.3">
      <c r="B1022" s="6"/>
      <c r="C1022" s="12"/>
      <c r="D1022" s="12"/>
      <c r="E1022" s="12"/>
      <c r="F1022" s="12"/>
      <c r="G1022" s="17"/>
      <c r="H1022" s="17"/>
      <c r="I1022" s="318"/>
    </row>
    <row r="1023" spans="2:9" x14ac:dyDescent="0.3">
      <c r="B1023" s="6"/>
      <c r="C1023" s="12"/>
      <c r="D1023" s="12"/>
      <c r="E1023" s="12"/>
      <c r="F1023" s="12"/>
      <c r="G1023" s="17"/>
      <c r="H1023" s="17"/>
      <c r="I1023" s="318"/>
    </row>
    <row r="1024" spans="2:9" x14ac:dyDescent="0.3">
      <c r="B1024" s="6"/>
      <c r="C1024" s="12"/>
      <c r="D1024" s="12"/>
      <c r="E1024" s="12"/>
      <c r="F1024" s="12"/>
      <c r="G1024" s="17"/>
      <c r="H1024" s="17"/>
      <c r="I1024" s="318"/>
    </row>
    <row r="1025" spans="2:9" x14ac:dyDescent="0.3">
      <c r="B1025" s="6"/>
      <c r="C1025" s="12"/>
      <c r="D1025" s="12"/>
      <c r="E1025" s="12"/>
      <c r="F1025" s="12"/>
      <c r="G1025" s="17"/>
      <c r="H1025" s="17"/>
      <c r="I1025" s="318"/>
    </row>
    <row r="1026" spans="2:9" x14ac:dyDescent="0.3">
      <c r="B1026" s="6"/>
      <c r="C1026" s="12"/>
      <c r="D1026" s="12"/>
      <c r="E1026" s="12"/>
      <c r="F1026" s="12"/>
      <c r="G1026" s="17"/>
      <c r="H1026" s="17"/>
      <c r="I1026" s="318"/>
    </row>
    <row r="1027" spans="2:9" x14ac:dyDescent="0.3">
      <c r="B1027" s="6"/>
      <c r="C1027" s="12"/>
      <c r="D1027" s="12"/>
      <c r="E1027" s="12"/>
      <c r="F1027" s="12"/>
      <c r="G1027" s="17"/>
      <c r="H1027" s="17"/>
      <c r="I1027" s="318"/>
    </row>
    <row r="1028" spans="2:9" x14ac:dyDescent="0.3">
      <c r="B1028" s="6"/>
      <c r="C1028" s="12"/>
      <c r="D1028" s="12"/>
      <c r="E1028" s="12"/>
      <c r="F1028" s="12"/>
      <c r="G1028" s="17"/>
      <c r="H1028" s="17"/>
      <c r="I1028" s="318"/>
    </row>
    <row r="1029" spans="2:9" x14ac:dyDescent="0.3">
      <c r="B1029" s="6"/>
      <c r="C1029" s="12"/>
      <c r="D1029" s="12"/>
      <c r="E1029" s="12"/>
      <c r="F1029" s="12"/>
      <c r="G1029" s="17"/>
      <c r="H1029" s="17"/>
      <c r="I1029" s="318"/>
    </row>
    <row r="1030" spans="2:9" x14ac:dyDescent="0.3">
      <c r="B1030" s="6"/>
      <c r="C1030" s="12"/>
      <c r="D1030" s="12"/>
      <c r="E1030" s="12"/>
      <c r="F1030" s="12"/>
      <c r="G1030" s="17"/>
      <c r="H1030" s="17"/>
      <c r="I1030" s="318"/>
    </row>
    <row r="1031" spans="2:9" x14ac:dyDescent="0.3">
      <c r="B1031" s="6"/>
      <c r="C1031" s="12"/>
      <c r="D1031" s="12"/>
      <c r="E1031" s="12"/>
      <c r="F1031" s="12"/>
      <c r="G1031" s="17"/>
      <c r="H1031" s="17"/>
      <c r="I1031" s="318"/>
    </row>
    <row r="1032" spans="2:9" x14ac:dyDescent="0.3">
      <c r="B1032" s="6"/>
      <c r="C1032" s="12"/>
      <c r="D1032" s="12"/>
      <c r="E1032" s="12"/>
      <c r="F1032" s="12"/>
      <c r="G1032" s="17"/>
      <c r="H1032" s="17"/>
      <c r="I1032" s="318"/>
    </row>
    <row r="1033" spans="2:9" x14ac:dyDescent="0.3">
      <c r="B1033" s="6"/>
      <c r="C1033" s="12"/>
      <c r="D1033" s="12"/>
      <c r="E1033" s="12"/>
      <c r="F1033" s="12"/>
      <c r="G1033" s="17"/>
      <c r="H1033" s="17"/>
      <c r="I1033" s="318"/>
    </row>
    <row r="1034" spans="2:9" x14ac:dyDescent="0.3">
      <c r="B1034" s="6"/>
      <c r="C1034" s="12"/>
      <c r="D1034" s="12"/>
      <c r="E1034" s="12"/>
      <c r="F1034" s="12"/>
      <c r="G1034" s="17"/>
      <c r="H1034" s="17"/>
      <c r="I1034" s="318"/>
    </row>
    <row r="1035" spans="2:9" x14ac:dyDescent="0.3">
      <c r="B1035" s="6"/>
      <c r="C1035" s="12"/>
      <c r="D1035" s="12"/>
      <c r="E1035" s="12"/>
      <c r="F1035" s="12"/>
      <c r="G1035" s="17"/>
      <c r="H1035" s="17"/>
      <c r="I1035" s="318"/>
    </row>
    <row r="1036" spans="2:9" x14ac:dyDescent="0.3">
      <c r="B1036" s="6"/>
      <c r="C1036" s="12"/>
      <c r="D1036" s="12"/>
      <c r="E1036" s="12"/>
      <c r="F1036" s="12"/>
      <c r="G1036" s="17"/>
      <c r="H1036" s="17"/>
      <c r="I1036" s="318"/>
    </row>
    <row r="1037" spans="2:9" x14ac:dyDescent="0.3">
      <c r="B1037" s="6"/>
      <c r="C1037" s="12"/>
      <c r="D1037" s="12"/>
      <c r="E1037" s="12"/>
      <c r="F1037" s="12"/>
      <c r="G1037" s="17"/>
      <c r="H1037" s="17"/>
      <c r="I1037" s="318"/>
    </row>
    <row r="1038" spans="2:9" x14ac:dyDescent="0.3">
      <c r="B1038" s="6"/>
      <c r="C1038" s="12"/>
      <c r="D1038" s="12"/>
      <c r="E1038" s="12"/>
      <c r="F1038" s="12"/>
      <c r="G1038" s="17"/>
      <c r="H1038" s="17"/>
      <c r="I1038" s="318"/>
    </row>
    <row r="1039" spans="2:9" x14ac:dyDescent="0.3">
      <c r="B1039" s="6"/>
      <c r="C1039" s="12"/>
      <c r="D1039" s="12"/>
      <c r="E1039" s="12"/>
      <c r="F1039" s="12"/>
      <c r="G1039" s="17"/>
      <c r="H1039" s="17"/>
      <c r="I1039" s="318"/>
    </row>
    <row r="1040" spans="2:9" x14ac:dyDescent="0.3">
      <c r="B1040" s="6"/>
      <c r="C1040" s="12"/>
      <c r="D1040" s="12"/>
      <c r="E1040" s="12"/>
      <c r="F1040" s="12"/>
      <c r="G1040" s="17"/>
      <c r="H1040" s="17"/>
      <c r="I1040" s="318"/>
    </row>
    <row r="1041" spans="2:9" x14ac:dyDescent="0.3">
      <c r="B1041" s="6"/>
      <c r="C1041" s="12"/>
      <c r="D1041" s="12"/>
      <c r="E1041" s="12"/>
      <c r="F1041" s="12"/>
      <c r="G1041" s="17"/>
      <c r="H1041" s="17"/>
      <c r="I1041" s="318"/>
    </row>
    <row r="1042" spans="2:9" x14ac:dyDescent="0.3">
      <c r="B1042" s="6"/>
      <c r="C1042" s="12"/>
      <c r="D1042" s="12"/>
      <c r="E1042" s="12"/>
      <c r="F1042" s="12"/>
      <c r="G1042" s="17"/>
      <c r="H1042" s="17"/>
      <c r="I1042" s="318"/>
    </row>
    <row r="1043" spans="2:9" x14ac:dyDescent="0.3">
      <c r="B1043" s="6"/>
      <c r="C1043" s="12"/>
      <c r="D1043" s="12"/>
      <c r="E1043" s="12"/>
      <c r="F1043" s="12"/>
      <c r="G1043" s="17"/>
      <c r="H1043" s="17"/>
      <c r="I1043" s="318"/>
    </row>
    <row r="1044" spans="2:9" x14ac:dyDescent="0.3">
      <c r="B1044" s="6"/>
      <c r="C1044" s="12"/>
      <c r="D1044" s="12"/>
      <c r="E1044" s="12"/>
      <c r="F1044" s="12"/>
      <c r="G1044" s="17"/>
      <c r="H1044" s="17"/>
      <c r="I1044" s="318"/>
    </row>
    <row r="1045" spans="2:9" x14ac:dyDescent="0.3">
      <c r="B1045" s="6"/>
      <c r="C1045" s="12"/>
      <c r="D1045" s="12"/>
      <c r="E1045" s="12"/>
      <c r="F1045" s="12"/>
      <c r="G1045" s="17"/>
      <c r="H1045" s="17"/>
      <c r="I1045" s="318"/>
    </row>
    <row r="1046" spans="2:9" x14ac:dyDescent="0.3">
      <c r="B1046" s="6"/>
      <c r="C1046" s="12"/>
      <c r="D1046" s="12"/>
      <c r="E1046" s="12"/>
      <c r="F1046" s="12"/>
      <c r="G1046" s="17"/>
      <c r="H1046" s="17"/>
      <c r="I1046" s="318"/>
    </row>
    <row r="1047" spans="2:9" x14ac:dyDescent="0.3">
      <c r="B1047" s="6"/>
      <c r="C1047" s="12"/>
      <c r="D1047" s="12"/>
      <c r="E1047" s="12"/>
      <c r="F1047" s="12"/>
      <c r="G1047" s="17"/>
      <c r="H1047" s="17"/>
      <c r="I1047" s="318"/>
    </row>
    <row r="1048" spans="2:9" x14ac:dyDescent="0.3">
      <c r="B1048" s="6"/>
      <c r="C1048" s="12"/>
      <c r="D1048" s="12"/>
      <c r="E1048" s="12"/>
      <c r="F1048" s="12"/>
      <c r="G1048" s="17"/>
      <c r="H1048" s="17"/>
      <c r="I1048" s="318"/>
    </row>
    <row r="1049" spans="2:9" x14ac:dyDescent="0.3">
      <c r="B1049" s="6"/>
      <c r="C1049" s="12"/>
      <c r="D1049" s="12"/>
      <c r="E1049" s="12"/>
      <c r="F1049" s="12"/>
      <c r="G1049" s="17"/>
      <c r="H1049" s="17"/>
      <c r="I1049" s="318"/>
    </row>
    <row r="1050" spans="2:9" x14ac:dyDescent="0.3">
      <c r="B1050" s="6"/>
      <c r="C1050" s="12"/>
      <c r="D1050" s="12"/>
      <c r="E1050" s="12"/>
      <c r="F1050" s="12"/>
      <c r="G1050" s="17"/>
      <c r="H1050" s="17"/>
      <c r="I1050" s="318"/>
    </row>
    <row r="1051" spans="2:9" x14ac:dyDescent="0.3">
      <c r="B1051" s="6"/>
      <c r="C1051" s="12"/>
      <c r="D1051" s="12"/>
      <c r="E1051" s="12"/>
      <c r="F1051" s="12"/>
      <c r="G1051" s="17"/>
      <c r="H1051" s="17"/>
      <c r="I1051" s="318"/>
    </row>
    <row r="1052" spans="2:9" x14ac:dyDescent="0.3">
      <c r="B1052" s="6"/>
      <c r="C1052" s="12"/>
      <c r="D1052" s="12"/>
      <c r="E1052" s="12"/>
      <c r="F1052" s="12"/>
      <c r="G1052" s="17"/>
      <c r="H1052" s="17"/>
      <c r="I1052" s="318"/>
    </row>
    <row r="1053" spans="2:9" x14ac:dyDescent="0.3">
      <c r="B1053" s="6"/>
      <c r="C1053" s="12"/>
      <c r="D1053" s="12"/>
      <c r="E1053" s="12"/>
      <c r="F1053" s="12"/>
      <c r="G1053" s="17"/>
      <c r="H1053" s="17"/>
      <c r="I1053" s="318"/>
    </row>
    <row r="1054" spans="2:9" x14ac:dyDescent="0.3">
      <c r="B1054" s="6"/>
      <c r="C1054" s="12"/>
      <c r="D1054" s="12"/>
      <c r="E1054" s="12"/>
      <c r="F1054" s="12"/>
      <c r="G1054" s="17"/>
      <c r="H1054" s="17"/>
      <c r="I1054" s="318"/>
    </row>
    <row r="1055" spans="2:9" x14ac:dyDescent="0.3">
      <c r="B1055" s="6"/>
      <c r="C1055" s="12"/>
      <c r="D1055" s="12"/>
      <c r="E1055" s="12"/>
      <c r="F1055" s="12"/>
      <c r="G1055" s="17"/>
      <c r="H1055" s="17"/>
      <c r="I1055" s="318"/>
    </row>
    <row r="1056" spans="2:9" x14ac:dyDescent="0.3">
      <c r="B1056" s="6"/>
      <c r="C1056" s="12"/>
      <c r="D1056" s="12"/>
      <c r="E1056" s="12"/>
      <c r="F1056" s="12"/>
      <c r="G1056" s="17"/>
      <c r="H1056" s="17"/>
      <c r="I1056" s="318"/>
    </row>
    <row r="1057" spans="2:9" x14ac:dyDescent="0.3">
      <c r="B1057" s="6"/>
      <c r="C1057" s="12"/>
      <c r="D1057" s="12"/>
      <c r="E1057" s="12"/>
      <c r="F1057" s="12"/>
      <c r="G1057" s="17"/>
      <c r="H1057" s="17"/>
      <c r="I1057" s="318"/>
    </row>
    <row r="1058" spans="2:9" x14ac:dyDescent="0.3">
      <c r="B1058" s="6"/>
      <c r="C1058" s="12"/>
      <c r="D1058" s="12"/>
      <c r="E1058" s="12"/>
      <c r="F1058" s="12"/>
      <c r="G1058" s="17"/>
      <c r="H1058" s="17"/>
      <c r="I1058" s="318"/>
    </row>
    <row r="1059" spans="2:9" x14ac:dyDescent="0.3">
      <c r="B1059" s="6"/>
      <c r="C1059" s="12"/>
      <c r="D1059" s="12"/>
      <c r="E1059" s="12"/>
      <c r="F1059" s="12"/>
      <c r="G1059" s="17"/>
      <c r="H1059" s="17"/>
      <c r="I1059" s="318"/>
    </row>
    <row r="1060" spans="2:9" x14ac:dyDescent="0.3">
      <c r="B1060" s="6"/>
      <c r="C1060" s="12"/>
      <c r="D1060" s="12"/>
      <c r="E1060" s="12"/>
      <c r="F1060" s="12"/>
      <c r="G1060" s="17"/>
      <c r="H1060" s="17"/>
      <c r="I1060" s="318"/>
    </row>
    <row r="1061" spans="2:9" x14ac:dyDescent="0.3">
      <c r="B1061" s="6"/>
      <c r="C1061" s="12"/>
      <c r="D1061" s="12"/>
      <c r="E1061" s="12"/>
      <c r="F1061" s="12"/>
      <c r="G1061" s="17"/>
      <c r="H1061" s="17"/>
      <c r="I1061" s="318"/>
    </row>
    <row r="1062" spans="2:9" x14ac:dyDescent="0.3">
      <c r="B1062" s="6"/>
      <c r="C1062" s="12"/>
      <c r="D1062" s="12"/>
      <c r="E1062" s="12"/>
      <c r="F1062" s="12"/>
      <c r="G1062" s="17"/>
      <c r="H1062" s="17"/>
      <c r="I1062" s="318"/>
    </row>
    <row r="1063" spans="2:9" x14ac:dyDescent="0.3">
      <c r="B1063" s="6"/>
      <c r="C1063" s="12"/>
      <c r="D1063" s="12"/>
      <c r="E1063" s="12"/>
      <c r="F1063" s="12"/>
      <c r="G1063" s="17"/>
      <c r="H1063" s="17"/>
      <c r="I1063" s="318"/>
    </row>
    <row r="1064" spans="2:9" x14ac:dyDescent="0.3">
      <c r="B1064" s="6"/>
      <c r="C1064" s="12"/>
      <c r="D1064" s="12"/>
      <c r="E1064" s="12"/>
      <c r="F1064" s="12"/>
      <c r="G1064" s="17"/>
      <c r="H1064" s="17"/>
      <c r="I1064" s="318"/>
    </row>
    <row r="1065" spans="2:9" x14ac:dyDescent="0.3">
      <c r="B1065" s="6"/>
      <c r="C1065" s="12"/>
      <c r="D1065" s="12"/>
      <c r="E1065" s="12"/>
      <c r="F1065" s="12"/>
      <c r="G1065" s="17"/>
      <c r="H1065" s="17"/>
      <c r="I1065" s="318"/>
    </row>
    <row r="1066" spans="2:9" x14ac:dyDescent="0.3">
      <c r="B1066" s="6"/>
      <c r="C1066" s="12"/>
      <c r="D1066" s="12"/>
      <c r="E1066" s="12"/>
      <c r="F1066" s="12"/>
      <c r="G1066" s="17"/>
      <c r="H1066" s="17"/>
      <c r="I1066" s="318"/>
    </row>
    <row r="1067" spans="2:9" x14ac:dyDescent="0.3">
      <c r="B1067" s="6"/>
      <c r="C1067" s="12"/>
      <c r="D1067" s="12"/>
      <c r="E1067" s="12"/>
      <c r="F1067" s="12"/>
      <c r="G1067" s="17"/>
      <c r="H1067" s="17"/>
      <c r="I1067" s="318"/>
    </row>
    <row r="1068" spans="2:9" x14ac:dyDescent="0.3">
      <c r="B1068" s="6"/>
      <c r="C1068" s="12"/>
      <c r="D1068" s="12"/>
      <c r="E1068" s="12"/>
      <c r="F1068" s="12"/>
      <c r="G1068" s="17"/>
      <c r="H1068" s="17"/>
      <c r="I1068" s="318"/>
    </row>
    <row r="1069" spans="2:9" x14ac:dyDescent="0.3">
      <c r="B1069" s="6"/>
      <c r="C1069" s="12"/>
      <c r="D1069" s="12"/>
      <c r="E1069" s="12"/>
      <c r="F1069" s="12"/>
      <c r="G1069" s="17"/>
      <c r="H1069" s="17"/>
      <c r="I1069" s="318"/>
    </row>
    <row r="1070" spans="2:9" x14ac:dyDescent="0.3">
      <c r="B1070" s="6"/>
      <c r="C1070" s="12"/>
      <c r="D1070" s="12"/>
      <c r="E1070" s="12"/>
      <c r="F1070" s="12"/>
      <c r="G1070" s="17"/>
      <c r="H1070" s="17"/>
      <c r="I1070" s="318"/>
    </row>
    <row r="1071" spans="2:9" x14ac:dyDescent="0.3">
      <c r="B1071" s="6"/>
      <c r="C1071" s="12"/>
      <c r="D1071" s="12"/>
      <c r="E1071" s="12"/>
      <c r="F1071" s="12"/>
      <c r="G1071" s="17"/>
      <c r="H1071" s="17"/>
      <c r="I1071" s="318"/>
    </row>
    <row r="1072" spans="2:9" x14ac:dyDescent="0.3">
      <c r="B1072" s="6"/>
      <c r="C1072" s="12"/>
      <c r="D1072" s="12"/>
      <c r="E1072" s="12"/>
      <c r="F1072" s="12"/>
      <c r="G1072" s="17"/>
      <c r="H1072" s="17"/>
      <c r="I1072" s="318"/>
    </row>
    <row r="1073" spans="2:9" x14ac:dyDescent="0.3">
      <c r="B1073" s="6"/>
      <c r="C1073" s="12"/>
      <c r="D1073" s="12"/>
      <c r="E1073" s="12"/>
      <c r="F1073" s="12"/>
      <c r="G1073" s="17"/>
      <c r="H1073" s="17"/>
      <c r="I1073" s="318"/>
    </row>
    <row r="1074" spans="2:9" x14ac:dyDescent="0.3">
      <c r="B1074" s="6"/>
      <c r="C1074" s="12"/>
      <c r="D1074" s="12"/>
      <c r="E1074" s="12"/>
      <c r="F1074" s="12"/>
      <c r="G1074" s="17"/>
      <c r="H1074" s="17"/>
      <c r="I1074" s="318"/>
    </row>
    <row r="1075" spans="2:9" x14ac:dyDescent="0.3">
      <c r="B1075" s="6"/>
      <c r="C1075" s="12"/>
      <c r="D1075" s="12"/>
      <c r="E1075" s="12"/>
      <c r="F1075" s="12"/>
      <c r="G1075" s="17"/>
      <c r="H1075" s="17"/>
      <c r="I1075" s="318"/>
    </row>
    <row r="1076" spans="2:9" x14ac:dyDescent="0.3">
      <c r="B1076" s="6"/>
      <c r="C1076" s="12"/>
      <c r="D1076" s="12"/>
      <c r="E1076" s="12"/>
      <c r="F1076" s="12"/>
      <c r="G1076" s="17"/>
      <c r="H1076" s="17"/>
      <c r="I1076" s="318"/>
    </row>
    <row r="1077" spans="2:9" x14ac:dyDescent="0.3">
      <c r="B1077" s="6"/>
      <c r="C1077" s="12"/>
      <c r="D1077" s="12"/>
      <c r="E1077" s="12"/>
      <c r="F1077" s="12"/>
      <c r="G1077" s="17"/>
      <c r="H1077" s="17"/>
      <c r="I1077" s="318"/>
    </row>
    <row r="1078" spans="2:9" x14ac:dyDescent="0.3">
      <c r="B1078" s="6"/>
      <c r="C1078" s="12"/>
      <c r="D1078" s="12"/>
      <c r="E1078" s="12"/>
      <c r="F1078" s="12"/>
      <c r="G1078" s="17"/>
      <c r="H1078" s="17"/>
      <c r="I1078" s="318"/>
    </row>
    <row r="1079" spans="2:9" x14ac:dyDescent="0.3">
      <c r="B1079" s="6"/>
      <c r="C1079" s="12"/>
      <c r="D1079" s="12"/>
      <c r="E1079" s="12"/>
      <c r="F1079" s="12"/>
      <c r="G1079" s="17"/>
      <c r="H1079" s="17"/>
      <c r="I1079" s="318"/>
    </row>
    <row r="1080" spans="2:9" x14ac:dyDescent="0.3">
      <c r="B1080" s="6"/>
      <c r="C1080" s="12"/>
      <c r="D1080" s="12"/>
      <c r="E1080" s="12"/>
      <c r="F1080" s="12"/>
      <c r="G1080" s="17"/>
      <c r="H1080" s="17"/>
      <c r="I1080" s="318"/>
    </row>
    <row r="1081" spans="2:9" x14ac:dyDescent="0.3">
      <c r="B1081" s="6"/>
      <c r="C1081" s="12"/>
      <c r="D1081" s="12"/>
      <c r="E1081" s="12"/>
      <c r="F1081" s="12"/>
      <c r="G1081" s="17"/>
      <c r="H1081" s="17"/>
      <c r="I1081" s="318"/>
    </row>
    <row r="1082" spans="2:9" x14ac:dyDescent="0.3">
      <c r="B1082" s="6"/>
      <c r="C1082" s="12"/>
      <c r="D1082" s="12"/>
      <c r="E1082" s="12"/>
      <c r="F1082" s="12"/>
      <c r="G1082" s="17"/>
      <c r="H1082" s="17"/>
      <c r="I1082" s="318"/>
    </row>
    <row r="1083" spans="2:9" x14ac:dyDescent="0.3">
      <c r="B1083" s="6"/>
      <c r="C1083" s="12"/>
      <c r="D1083" s="12"/>
      <c r="E1083" s="12"/>
      <c r="F1083" s="12"/>
      <c r="G1083" s="17"/>
      <c r="H1083" s="17"/>
      <c r="I1083" s="318"/>
    </row>
    <row r="1084" spans="2:9" x14ac:dyDescent="0.3">
      <c r="B1084" s="6"/>
      <c r="C1084" s="12"/>
      <c r="D1084" s="12"/>
      <c r="E1084" s="12"/>
      <c r="F1084" s="12"/>
      <c r="G1084" s="17"/>
      <c r="H1084" s="17"/>
      <c r="I1084" s="318"/>
    </row>
    <row r="1085" spans="2:9" x14ac:dyDescent="0.3">
      <c r="B1085" s="6"/>
      <c r="C1085" s="12"/>
      <c r="D1085" s="12"/>
      <c r="E1085" s="12"/>
      <c r="F1085" s="12"/>
      <c r="G1085" s="17"/>
      <c r="H1085" s="17"/>
      <c r="I1085" s="318"/>
    </row>
    <row r="1086" spans="2:9" x14ac:dyDescent="0.3">
      <c r="B1086" s="6"/>
      <c r="C1086" s="12"/>
      <c r="D1086" s="12"/>
      <c r="E1086" s="12"/>
      <c r="F1086" s="12"/>
      <c r="G1086" s="17"/>
      <c r="H1086" s="17"/>
      <c r="I1086" s="318"/>
    </row>
    <row r="1087" spans="2:9" x14ac:dyDescent="0.3">
      <c r="B1087" s="6"/>
      <c r="C1087" s="12"/>
      <c r="D1087" s="12"/>
      <c r="E1087" s="12"/>
      <c r="F1087" s="12"/>
      <c r="G1087" s="17"/>
      <c r="H1087" s="17"/>
      <c r="I1087" s="318"/>
    </row>
    <row r="1088" spans="2:9" x14ac:dyDescent="0.3">
      <c r="B1088" s="6"/>
      <c r="C1088" s="12"/>
      <c r="D1088" s="12"/>
      <c r="E1088" s="12"/>
      <c r="F1088" s="12"/>
      <c r="G1088" s="17"/>
      <c r="H1088" s="17"/>
      <c r="I1088" s="318"/>
    </row>
    <row r="1089" spans="2:9" x14ac:dyDescent="0.3">
      <c r="B1089" s="6"/>
      <c r="C1089" s="12"/>
      <c r="D1089" s="12"/>
      <c r="E1089" s="12"/>
      <c r="F1089" s="12"/>
      <c r="G1089" s="17"/>
      <c r="H1089" s="17"/>
      <c r="I1089" s="318"/>
    </row>
    <row r="1090" spans="2:9" x14ac:dyDescent="0.3">
      <c r="B1090" s="6"/>
      <c r="C1090" s="12"/>
      <c r="D1090" s="12"/>
      <c r="E1090" s="12"/>
      <c r="F1090" s="12"/>
      <c r="G1090" s="17"/>
      <c r="H1090" s="17"/>
      <c r="I1090" s="318"/>
    </row>
    <row r="1091" spans="2:9" x14ac:dyDescent="0.3">
      <c r="B1091" s="6"/>
      <c r="C1091" s="12"/>
      <c r="D1091" s="12"/>
      <c r="E1091" s="12"/>
      <c r="F1091" s="12"/>
      <c r="G1091" s="17"/>
      <c r="H1091" s="17"/>
      <c r="I1091" s="318"/>
    </row>
    <row r="1092" spans="2:9" x14ac:dyDescent="0.3">
      <c r="B1092" s="6"/>
      <c r="C1092" s="12"/>
      <c r="D1092" s="12"/>
      <c r="E1092" s="12"/>
      <c r="F1092" s="12"/>
      <c r="G1092" s="17"/>
      <c r="H1092" s="17"/>
      <c r="I1092" s="318"/>
    </row>
    <row r="1093" spans="2:9" x14ac:dyDescent="0.3">
      <c r="B1093" s="6"/>
      <c r="C1093" s="12"/>
      <c r="D1093" s="12"/>
      <c r="E1093" s="12"/>
      <c r="F1093" s="12"/>
      <c r="G1093" s="17"/>
      <c r="H1093" s="17"/>
      <c r="I1093" s="318"/>
    </row>
    <row r="1094" spans="2:9" x14ac:dyDescent="0.3">
      <c r="B1094" s="6"/>
      <c r="C1094" s="12"/>
      <c r="D1094" s="12"/>
      <c r="E1094" s="12"/>
      <c r="F1094" s="12"/>
      <c r="G1094" s="17"/>
      <c r="H1094" s="17"/>
      <c r="I1094" s="318"/>
    </row>
    <row r="1095" spans="2:9" x14ac:dyDescent="0.3">
      <c r="B1095" s="6"/>
      <c r="C1095" s="12"/>
      <c r="D1095" s="12"/>
      <c r="E1095" s="12"/>
      <c r="F1095" s="12"/>
      <c r="G1095" s="17"/>
      <c r="H1095" s="17"/>
      <c r="I1095" s="318"/>
    </row>
    <row r="1096" spans="2:9" x14ac:dyDescent="0.3">
      <c r="B1096" s="6"/>
      <c r="C1096" s="12"/>
      <c r="D1096" s="12"/>
      <c r="E1096" s="12"/>
      <c r="F1096" s="12"/>
      <c r="G1096" s="17"/>
      <c r="H1096" s="17"/>
      <c r="I1096" s="318"/>
    </row>
    <row r="1097" spans="2:9" x14ac:dyDescent="0.3">
      <c r="B1097" s="6"/>
      <c r="C1097" s="12"/>
      <c r="D1097" s="12"/>
      <c r="E1097" s="12"/>
      <c r="F1097" s="12"/>
      <c r="G1097" s="17"/>
      <c r="H1097" s="17"/>
      <c r="I1097" s="318"/>
    </row>
    <row r="1098" spans="2:9" x14ac:dyDescent="0.3">
      <c r="B1098" s="6"/>
      <c r="C1098" s="12"/>
      <c r="D1098" s="12"/>
      <c r="E1098" s="12"/>
      <c r="F1098" s="12"/>
      <c r="G1098" s="17"/>
      <c r="H1098" s="17"/>
      <c r="I1098" s="318"/>
    </row>
    <row r="1099" spans="2:9" x14ac:dyDescent="0.3">
      <c r="B1099" s="6"/>
      <c r="C1099" s="12"/>
      <c r="D1099" s="12"/>
      <c r="E1099" s="12"/>
      <c r="F1099" s="12"/>
      <c r="G1099" s="17"/>
      <c r="H1099" s="17"/>
      <c r="I1099" s="318"/>
    </row>
    <row r="1100" spans="2:9" x14ac:dyDescent="0.3">
      <c r="B1100" s="6"/>
      <c r="C1100" s="12"/>
      <c r="D1100" s="12"/>
      <c r="E1100" s="12"/>
      <c r="F1100" s="12"/>
      <c r="G1100" s="17"/>
      <c r="H1100" s="17"/>
      <c r="I1100" s="318"/>
    </row>
    <row r="1101" spans="2:9" x14ac:dyDescent="0.3">
      <c r="B1101" s="6"/>
      <c r="C1101" s="12"/>
      <c r="D1101" s="12"/>
      <c r="E1101" s="12"/>
      <c r="F1101" s="12"/>
      <c r="G1101" s="17"/>
      <c r="H1101" s="17"/>
      <c r="I1101" s="318"/>
    </row>
    <row r="1102" spans="2:9" x14ac:dyDescent="0.3">
      <c r="B1102" s="6"/>
      <c r="C1102" s="12"/>
      <c r="D1102" s="12"/>
      <c r="E1102" s="12"/>
      <c r="F1102" s="12"/>
      <c r="G1102" s="17"/>
      <c r="H1102" s="17"/>
      <c r="I1102" s="318"/>
    </row>
    <row r="1103" spans="2:9" x14ac:dyDescent="0.3">
      <c r="B1103" s="6"/>
      <c r="C1103" s="12"/>
      <c r="D1103" s="12"/>
      <c r="E1103" s="12"/>
      <c r="F1103" s="12"/>
      <c r="G1103" s="17"/>
      <c r="H1103" s="17"/>
      <c r="I1103" s="318"/>
    </row>
    <row r="1104" spans="2:9" x14ac:dyDescent="0.3">
      <c r="B1104" s="6"/>
      <c r="C1104" s="12"/>
      <c r="D1104" s="12"/>
      <c r="E1104" s="12"/>
      <c r="F1104" s="12"/>
      <c r="G1104" s="17"/>
      <c r="H1104" s="17"/>
      <c r="I1104" s="318"/>
    </row>
    <row r="1105" spans="2:9" x14ac:dyDescent="0.3">
      <c r="B1105" s="6"/>
      <c r="C1105" s="12"/>
      <c r="D1105" s="12"/>
      <c r="E1105" s="12"/>
      <c r="F1105" s="12"/>
      <c r="G1105" s="17"/>
      <c r="H1105" s="17"/>
      <c r="I1105" s="318"/>
    </row>
    <row r="1106" spans="2:9" x14ac:dyDescent="0.3">
      <c r="B1106" s="6"/>
      <c r="C1106" s="12"/>
      <c r="D1106" s="12"/>
      <c r="E1106" s="12"/>
      <c r="F1106" s="12"/>
      <c r="G1106" s="17"/>
      <c r="H1106" s="17"/>
      <c r="I1106" s="318"/>
    </row>
    <row r="1107" spans="2:9" x14ac:dyDescent="0.3">
      <c r="B1107" s="6"/>
      <c r="C1107" s="12"/>
      <c r="D1107" s="12"/>
      <c r="E1107" s="12"/>
      <c r="F1107" s="12"/>
      <c r="G1107" s="17"/>
      <c r="H1107" s="17"/>
      <c r="I1107" s="318"/>
    </row>
    <row r="1108" spans="2:9" x14ac:dyDescent="0.3">
      <c r="B1108" s="6"/>
      <c r="C1108" s="12"/>
      <c r="D1108" s="12"/>
      <c r="E1108" s="12"/>
      <c r="F1108" s="12"/>
      <c r="G1108" s="17"/>
      <c r="H1108" s="17"/>
      <c r="I1108" s="318"/>
    </row>
    <row r="1109" spans="2:9" x14ac:dyDescent="0.3">
      <c r="B1109" s="6"/>
      <c r="C1109" s="12"/>
      <c r="D1109" s="12"/>
      <c r="E1109" s="12"/>
      <c r="F1109" s="12"/>
      <c r="G1109" s="17"/>
      <c r="H1109" s="17"/>
      <c r="I1109" s="318"/>
    </row>
    <row r="1110" spans="2:9" x14ac:dyDescent="0.3">
      <c r="B1110" s="6"/>
      <c r="C1110" s="12"/>
      <c r="D1110" s="12"/>
      <c r="E1110" s="12"/>
      <c r="F1110" s="12"/>
      <c r="G1110" s="17"/>
      <c r="H1110" s="17"/>
      <c r="I1110" s="318"/>
    </row>
    <row r="1111" spans="2:9" x14ac:dyDescent="0.3">
      <c r="B1111" s="6"/>
      <c r="C1111" s="12"/>
      <c r="D1111" s="12"/>
      <c r="E1111" s="12"/>
      <c r="F1111" s="12"/>
      <c r="G1111" s="17"/>
      <c r="H1111" s="17"/>
      <c r="I1111" s="318"/>
    </row>
    <row r="1112" spans="2:9" x14ac:dyDescent="0.3">
      <c r="B1112" s="6"/>
      <c r="C1112" s="12"/>
      <c r="D1112" s="12"/>
      <c r="E1112" s="12"/>
      <c r="F1112" s="12"/>
      <c r="G1112" s="17"/>
      <c r="H1112" s="17"/>
      <c r="I1112" s="318"/>
    </row>
    <row r="1113" spans="2:9" x14ac:dyDescent="0.3">
      <c r="B1113" s="6"/>
      <c r="C1113" s="12"/>
      <c r="D1113" s="12"/>
      <c r="E1113" s="12"/>
      <c r="F1113" s="12"/>
      <c r="G1113" s="17"/>
      <c r="H1113" s="17"/>
      <c r="I1113" s="318"/>
    </row>
    <row r="1114" spans="2:9" x14ac:dyDescent="0.3">
      <c r="B1114" s="6"/>
      <c r="C1114" s="12"/>
      <c r="D1114" s="12"/>
      <c r="E1114" s="12"/>
      <c r="F1114" s="12"/>
      <c r="G1114" s="17"/>
      <c r="H1114" s="17"/>
      <c r="I1114" s="318"/>
    </row>
    <row r="1115" spans="2:9" x14ac:dyDescent="0.3">
      <c r="B1115" s="6"/>
      <c r="C1115" s="12"/>
      <c r="D1115" s="12"/>
      <c r="E1115" s="12"/>
      <c r="F1115" s="12"/>
      <c r="G1115" s="17"/>
      <c r="H1115" s="17"/>
      <c r="I1115" s="318"/>
    </row>
    <row r="1116" spans="2:9" x14ac:dyDescent="0.3">
      <c r="B1116" s="6"/>
      <c r="C1116" s="12"/>
      <c r="D1116" s="12"/>
      <c r="E1116" s="12"/>
      <c r="F1116" s="12"/>
      <c r="G1116" s="17"/>
      <c r="H1116" s="17"/>
      <c r="I1116" s="318"/>
    </row>
    <row r="1117" spans="2:9" x14ac:dyDescent="0.3">
      <c r="B1117" s="6"/>
      <c r="C1117" s="12"/>
      <c r="D1117" s="12"/>
      <c r="E1117" s="12"/>
      <c r="F1117" s="12"/>
      <c r="G1117" s="17"/>
      <c r="H1117" s="17"/>
      <c r="I1117" s="318"/>
    </row>
    <row r="1118" spans="2:9" x14ac:dyDescent="0.3">
      <c r="B1118" s="6"/>
      <c r="C1118" s="12"/>
      <c r="D1118" s="12"/>
      <c r="E1118" s="12"/>
      <c r="F1118" s="12"/>
      <c r="G1118" s="17"/>
      <c r="H1118" s="17"/>
      <c r="I1118" s="318"/>
    </row>
    <row r="1119" spans="2:9" x14ac:dyDescent="0.3">
      <c r="B1119" s="6"/>
      <c r="C1119" s="12"/>
      <c r="D1119" s="12"/>
      <c r="E1119" s="12"/>
      <c r="F1119" s="12"/>
      <c r="G1119" s="17"/>
      <c r="H1119" s="17"/>
      <c r="I1119" s="318"/>
    </row>
    <row r="1120" spans="2:9" x14ac:dyDescent="0.3">
      <c r="B1120" s="6"/>
      <c r="C1120" s="12"/>
      <c r="D1120" s="12"/>
      <c r="E1120" s="12"/>
      <c r="F1120" s="12"/>
      <c r="G1120" s="17"/>
      <c r="H1120" s="17"/>
      <c r="I1120" s="318"/>
    </row>
    <row r="1121" spans="2:9" x14ac:dyDescent="0.3">
      <c r="B1121" s="6"/>
      <c r="C1121" s="12"/>
      <c r="D1121" s="12"/>
      <c r="E1121" s="12"/>
      <c r="F1121" s="12"/>
      <c r="G1121" s="17"/>
      <c r="H1121" s="17"/>
      <c r="I1121" s="318"/>
    </row>
    <row r="1122" spans="2:9" x14ac:dyDescent="0.3">
      <c r="B1122" s="6"/>
      <c r="C1122" s="12"/>
      <c r="D1122" s="12"/>
      <c r="E1122" s="12"/>
      <c r="F1122" s="12"/>
      <c r="G1122" s="17"/>
      <c r="H1122" s="17"/>
      <c r="I1122" s="318"/>
    </row>
    <row r="1123" spans="2:9" x14ac:dyDescent="0.3">
      <c r="B1123" s="6"/>
      <c r="C1123" s="12"/>
      <c r="D1123" s="12"/>
      <c r="E1123" s="12"/>
      <c r="F1123" s="12"/>
      <c r="G1123" s="17"/>
      <c r="H1123" s="17"/>
      <c r="I1123" s="318"/>
    </row>
    <row r="1124" spans="2:9" x14ac:dyDescent="0.3">
      <c r="B1124" s="6"/>
      <c r="C1124" s="12"/>
      <c r="D1124" s="12"/>
      <c r="E1124" s="12"/>
      <c r="F1124" s="12"/>
      <c r="G1124" s="17"/>
      <c r="H1124" s="17"/>
      <c r="I1124" s="318"/>
    </row>
    <row r="1125" spans="2:9" x14ac:dyDescent="0.3">
      <c r="B1125" s="6"/>
      <c r="C1125" s="12"/>
      <c r="D1125" s="12"/>
      <c r="E1125" s="12"/>
      <c r="F1125" s="12"/>
      <c r="G1125" s="17"/>
      <c r="H1125" s="17"/>
      <c r="I1125" s="318"/>
    </row>
    <row r="1126" spans="2:9" x14ac:dyDescent="0.3">
      <c r="B1126" s="6"/>
      <c r="C1126" s="12"/>
      <c r="D1126" s="12"/>
      <c r="E1126" s="12"/>
      <c r="F1126" s="12"/>
      <c r="G1126" s="17"/>
      <c r="H1126" s="17"/>
      <c r="I1126" s="318"/>
    </row>
    <row r="1127" spans="2:9" x14ac:dyDescent="0.3">
      <c r="B1127" s="6"/>
      <c r="C1127" s="12"/>
      <c r="D1127" s="12"/>
      <c r="E1127" s="12"/>
      <c r="F1127" s="12"/>
      <c r="G1127" s="17"/>
      <c r="H1127" s="17"/>
      <c r="I1127" s="318"/>
    </row>
    <row r="1128" spans="2:9" x14ac:dyDescent="0.3">
      <c r="B1128" s="6"/>
      <c r="C1128" s="12"/>
      <c r="D1128" s="12"/>
      <c r="E1128" s="12"/>
      <c r="F1128" s="12"/>
      <c r="G1128" s="17"/>
      <c r="H1128" s="17"/>
      <c r="I1128" s="318"/>
    </row>
    <row r="1129" spans="2:9" x14ac:dyDescent="0.3">
      <c r="B1129" s="6"/>
      <c r="C1129" s="12"/>
      <c r="D1129" s="12"/>
      <c r="E1129" s="12"/>
      <c r="F1129" s="12"/>
      <c r="G1129" s="17"/>
      <c r="H1129" s="17"/>
      <c r="I1129" s="318"/>
    </row>
    <row r="1130" spans="2:9" x14ac:dyDescent="0.3">
      <c r="B1130" s="6"/>
      <c r="C1130" s="12"/>
      <c r="D1130" s="12"/>
      <c r="E1130" s="12"/>
      <c r="F1130" s="12"/>
      <c r="G1130" s="17"/>
      <c r="H1130" s="17"/>
      <c r="I1130" s="318"/>
    </row>
    <row r="1131" spans="2:9" x14ac:dyDescent="0.3">
      <c r="B1131" s="6"/>
      <c r="C1131" s="12"/>
      <c r="D1131" s="12"/>
      <c r="E1131" s="12"/>
      <c r="F1131" s="12"/>
      <c r="G1131" s="17"/>
      <c r="H1131" s="17"/>
      <c r="I1131" s="318"/>
    </row>
    <row r="1132" spans="2:9" x14ac:dyDescent="0.3">
      <c r="B1132" s="6"/>
      <c r="C1132" s="12"/>
      <c r="D1132" s="12"/>
      <c r="E1132" s="12"/>
      <c r="F1132" s="12"/>
      <c r="G1132" s="17"/>
      <c r="H1132" s="17"/>
      <c r="I1132" s="318"/>
    </row>
    <row r="1133" spans="2:9" x14ac:dyDescent="0.3">
      <c r="B1133" s="6"/>
      <c r="C1133" s="12"/>
      <c r="D1133" s="12"/>
      <c r="E1133" s="12"/>
      <c r="F1133" s="12"/>
      <c r="G1133" s="17"/>
      <c r="H1133" s="17"/>
      <c r="I1133" s="318"/>
    </row>
    <row r="1134" spans="2:9" x14ac:dyDescent="0.3">
      <c r="B1134" s="6"/>
      <c r="C1134" s="12"/>
      <c r="D1134" s="12"/>
      <c r="E1134" s="12"/>
      <c r="F1134" s="12"/>
      <c r="G1134" s="17"/>
      <c r="H1134" s="17"/>
      <c r="I1134" s="318"/>
    </row>
  </sheetData>
  <sheetProtection sheet="1" objects="1" scenarios="1" formatCells="0" formatColumns="0" formatRows="0"/>
  <mergeCells count="2">
    <mergeCell ref="C4:F4"/>
    <mergeCell ref="G4:L4"/>
  </mergeCells>
  <dataValidations count="4">
    <dataValidation type="list" allowBlank="1" showInputMessage="1" showErrorMessage="1" sqref="D179:D186" xr:uid="{E3E1E221-B56A-8245-84F4-B1CDA5C55FA2}">
      <formula1>OFFSET($B$7,0,0,51,1)</formula1>
    </dataValidation>
    <dataValidation type="list" allowBlank="1" showInputMessage="1" showErrorMessage="1" sqref="I179:I186" xr:uid="{DCA447FE-E102-6048-9F2B-37D21AA078DF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L179:L186" xr:uid="{B7893FA8-239A-E743-91A3-6CAC9656E449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K179:K186" xr:uid="{73203123-8BD5-EE4E-B2AC-25B04058C3E5}">
      <formula1>"ENOUGH Funding,Non-ENOUGH Cash Contribution,Non-ENOUGH In-Kind"</formula1>
    </dataValidation>
  </dataValidations>
  <pageMargins left="0.7" right="0.7" top="0.75" bottom="0.75" header="0" footer="0"/>
  <pageSetup scale="48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9CCB51-5888-AC4A-A1BA-52D23A25509E}">
          <x14:formula1>
            <xm:f>'Program Setup'!$M$5:$M$500</xm:f>
          </x14:formula1>
          <xm:sqref>K40:K64 K66:K83 K108:K125 K127:K149 K7:K38 K85:K106</xm:sqref>
        </x14:dataValidation>
        <x14:dataValidation type="list" allowBlank="1" showInputMessage="1" showErrorMessage="1" xr:uid="{163D33AF-0FAC-C042-919C-7D229019643F}">
          <x14:formula1>
            <xm:f>'Program Setup'!$A$5:$A$84</xm:f>
          </x14:formula1>
          <xm:sqref>E179:E186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15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0937586B-1247-C24E-AF23-3993AFAF3933}">
      <formula1>"ENOUGH Funding,Non-ENOUGH Cash Contribution,Non-ENOUGH In-Kind"</formula1>
    </dataValidation>
    <dataValidation type="list" allowBlank="1" showInputMessage="1" showErrorMessage="1" sqref="H134:H142" xr:uid="{DAF1A36C-F47E-9947-934E-E5827A7B9CE2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D552606E-1E61-F94B-9992-2B17B55ED1B1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267D6E5-5B47-DF41-A2F2-527B32F99F4E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4DE62A76-2F44-C74B-992F-B1291F2F2555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ABA76928-6069-234C-B4CA-DC1E96AE541E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AE2BA073-C014-1B47-8A7D-E665F636638E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16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1E853018-7223-7341-878E-A7DDB43A93A1}">
      <formula1>"ENOUGH Funding,Non-ENOUGH Cash Contribution,Non-ENOUGH In-Kind"</formula1>
    </dataValidation>
    <dataValidation type="list" allowBlank="1" showInputMessage="1" showErrorMessage="1" sqref="H134:H142" xr:uid="{CEA7D49E-867D-FE4A-A601-0D63054A0010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9561F1FE-8026-3B41-B208-DA565086ABB4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DD8BC6E-36CE-494A-B152-36679EA06E6D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EEA96BE6-7FC3-EC45-BC75-512CA05EBE95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EF83A17D-4904-3E49-BE6E-3F80600083D1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B1682A53-D785-3843-9FDD-DED0AFB2238C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17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065C4D23-EF61-934D-8FEE-0EE4A7AF2033}">
      <formula1>"ENOUGH Funding,Non-ENOUGH Cash Contribution,Non-ENOUGH In-Kind"</formula1>
    </dataValidation>
    <dataValidation type="list" allowBlank="1" showInputMessage="1" showErrorMessage="1" sqref="H134:H142" xr:uid="{E6D2201C-E792-9F44-91B4-76484986C864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C16A2975-353B-C54B-873E-2BAB030A6CFC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34E1EC3-FEDA-9B4B-8F78-6FDD8601CB54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0955BA01-E781-D649-8695-3C114528D77F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8A0D5DC1-5F65-244D-96CA-01654A35E163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D52BF93E-053E-BD46-BC91-65CA1E564247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5" customWidth="1"/>
    <col min="2" max="10" width="15.7968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18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15.6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ht="15.6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ht="15.6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ht="15.6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ht="15.6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ht="15.6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ht="15.6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ht="15.6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ht="15.6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ht="15.6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ht="15.6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ht="15.6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ht="15.6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ht="15.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ht="15.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ht="15.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ht="15.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ht="15.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ht="15.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ht="15.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ht="15.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ht="15.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ht="15.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ht="15.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ht="15.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ht="15.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ht="15.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ht="15.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ht="15.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ht="15.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ht="15.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62.4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ht="15.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ht="15.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ht="15.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ht="15.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ht="15.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ht="15.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ht="15.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ht="15.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ht="15.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ht="15.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ht="15.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ht="15.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ht="15.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ht="15.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ht="15.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140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ht="15.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ht="15.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ht="15.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ht="15.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ht="15.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ht="15.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ht="15.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ht="15.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ht="15.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ht="15.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ht="15.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ht="15.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ht="15.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ht="15.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ht="15.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ht="15.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ht="15.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ht="15.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ht="15.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ht="15.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ht="15.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ht="15.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ht="15.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ht="15.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ht="15.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ht="15.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ht="15.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ht="15.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ht="15.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ht="31.2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ht="15.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ht="15.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ht="15.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ht="15.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ht="15.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ht="15.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ht="15.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ht="15.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ht="15.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ht="15.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ht="15.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ht="15.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ht="15.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ht="15.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ht="15.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ht="15.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ht="15.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ht="15.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ht="15.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ht="15.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ht="15.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ht="15.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ht="15.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ht="15.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ht="15.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ht="15.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ht="15.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ht="15.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ht="15.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ht="15.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ht="15.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ht="15.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ht="15.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ht="15.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ht="15.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ht="15.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ht="15.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ht="15.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ht="15.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ht="15.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ht="15.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ht="15.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ht="15.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ht="15.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ht="15.6" x14ac:dyDescent="0.3">
      <c r="B129" s="5"/>
      <c r="K129" s="13"/>
      <c r="L129"/>
      <c r="M129"/>
      <c r="N129"/>
      <c r="O129"/>
      <c r="P129"/>
    </row>
    <row r="130" spans="1:26" ht="15.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8.8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 x14ac:dyDescent="0.3">
      <c r="F143" s="18"/>
      <c r="G143" s="18"/>
      <c r="H143" s="18"/>
      <c r="I143" s="18"/>
      <c r="J143" s="18"/>
      <c r="P143"/>
    </row>
    <row r="144" spans="1:26" ht="15.75" customHeight="1" x14ac:dyDescent="0.3">
      <c r="P144"/>
    </row>
    <row r="145" spans="16:16" ht="15.75" customHeight="1" x14ac:dyDescent="0.3">
      <c r="P145"/>
    </row>
    <row r="146" spans="16:16" ht="15.75" customHeight="1" x14ac:dyDescent="0.3">
      <c r="P146"/>
    </row>
    <row r="147" spans="16:16" ht="15.75" customHeight="1" x14ac:dyDescent="0.3"/>
    <row r="148" spans="16:16" ht="15.75" customHeight="1" x14ac:dyDescent="0.3"/>
    <row r="149" spans="16:16" ht="15.75" customHeight="1" x14ac:dyDescent="0.3"/>
    <row r="150" spans="16:16" ht="15.75" customHeight="1" x14ac:dyDescent="0.3"/>
    <row r="151" spans="16:16" ht="15.75" customHeight="1" x14ac:dyDescent="0.3"/>
    <row r="152" spans="16:16" ht="15.75" customHeight="1" x14ac:dyDescent="0.3"/>
    <row r="153" spans="16:16" ht="15.75" customHeight="1" x14ac:dyDescent="0.3"/>
    <row r="154" spans="16:16" ht="15.75" customHeight="1" x14ac:dyDescent="0.3"/>
    <row r="155" spans="16:16" ht="15.75" customHeight="1" x14ac:dyDescent="0.3"/>
    <row r="156" spans="16:16" ht="15.75" customHeight="1" x14ac:dyDescent="0.3"/>
    <row r="157" spans="16:16" ht="15.75" customHeight="1" x14ac:dyDescent="0.3"/>
    <row r="158" spans="16:16" ht="15.75" customHeight="1" x14ac:dyDescent="0.3"/>
    <row r="159" spans="16:16" ht="15.75" customHeight="1" x14ac:dyDescent="0.3"/>
    <row r="160" spans="16:16" ht="15.75" customHeight="1" x14ac:dyDescent="0.3"/>
    <row r="161" spans="1:16" ht="15.75" customHeight="1" x14ac:dyDescent="0.3"/>
    <row r="162" spans="1:16" ht="15.75" customHeight="1" x14ac:dyDescent="0.3"/>
    <row r="163" spans="1:16" ht="15.75" customHeight="1" x14ac:dyDescent="0.3"/>
    <row r="164" spans="1:16" ht="15.75" customHeight="1" x14ac:dyDescent="0.3"/>
    <row r="165" spans="1:16" ht="15.75" customHeight="1" x14ac:dyDescent="0.3"/>
    <row r="166" spans="1:16" ht="15.75" customHeight="1" x14ac:dyDescent="0.3"/>
    <row r="167" spans="1:16" ht="15.75" customHeight="1" x14ac:dyDescent="0.3"/>
    <row r="168" spans="1:16" ht="15.75" customHeight="1" x14ac:dyDescent="0.3"/>
    <row r="169" spans="1:16" ht="15.75" customHeight="1" x14ac:dyDescent="0.3"/>
    <row r="170" spans="1:16" ht="15.75" customHeight="1" x14ac:dyDescent="0.3"/>
    <row r="171" spans="1:16" ht="15.75" customHeight="1" x14ac:dyDescent="0.3"/>
    <row r="172" spans="1:16" ht="15.75" customHeight="1" x14ac:dyDescent="0.3"/>
    <row r="173" spans="1:16" ht="15.75" customHeight="1" x14ac:dyDescent="0.3"/>
    <row r="174" spans="1:16" ht="15.75" customHeight="1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5.75" customHeight="1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ht="15.75" customHeight="1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.75" customHeight="1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.75" customHeight="1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.75" customHeight="1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.75" customHeight="1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.75" customHeight="1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.75" customHeight="1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.75" customHeight="1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.75" customHeight="1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.75" customHeight="1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.75" customHeigh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.75" customHeight="1" x14ac:dyDescent="0.3"/>
    <row r="188" spans="1:16" ht="15.75" customHeight="1" x14ac:dyDescent="0.3"/>
    <row r="189" spans="1:16" ht="15.75" customHeight="1" x14ac:dyDescent="0.3"/>
    <row r="190" spans="1:16" ht="15.75" customHeight="1" x14ac:dyDescent="0.3"/>
    <row r="191" spans="1:16" ht="15.75" customHeight="1" x14ac:dyDescent="0.3"/>
    <row r="192" spans="1:16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9AC67A8D-0647-5146-9552-F85867CE9CD3}">
      <formula1>"ENOUGH Funding,Non-ENOUGH Cash Contribution,Non-ENOUGH In-Kind"</formula1>
    </dataValidation>
    <dataValidation type="list" allowBlank="1" showInputMessage="1" showErrorMessage="1" sqref="H134:H142" xr:uid="{91050BEB-BB28-4A47-BC9B-834EB99E9EBB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39B54113-CBC1-3347-8B1A-F76C3F2A35A0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8ABA23-7A29-274D-8865-73ACDC36F756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0A5954BE-F1FA-6247-9D9C-D23FC5D64EB3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A6972DA4-6AB7-5A41-9636-ADFEFD9DC734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714A82BF-212C-6E47-99B1-0FAD0D70B91E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4A7D-4635-7B4E-AA3A-3D69DB72ABA0}">
  <sheetPr>
    <tabColor theme="7" tint="0.59999389629810485"/>
  </sheetPr>
  <dimension ref="A1:X73"/>
  <sheetViews>
    <sheetView zoomScale="93" workbookViewId="0">
      <selection sqref="A1:E1"/>
    </sheetView>
  </sheetViews>
  <sheetFormatPr defaultColWidth="10.796875" defaultRowHeight="15.6" x14ac:dyDescent="0.3"/>
  <cols>
    <col min="1" max="1" width="44.796875" style="5" bestFit="1" customWidth="1"/>
    <col min="2" max="2" width="24" style="5" bestFit="1" customWidth="1"/>
    <col min="3" max="3" width="11.19921875" style="5" bestFit="1" customWidth="1"/>
    <col min="4" max="4" width="12.19921875" style="5" bestFit="1" customWidth="1"/>
    <col min="5" max="6" width="10.796875" style="5"/>
    <col min="7" max="7" width="10.796875" customWidth="1"/>
    <col min="8" max="16384" width="10.796875" style="5"/>
  </cols>
  <sheetData>
    <row r="1" spans="1:24" ht="16.8" x14ac:dyDescent="0.4">
      <c r="A1" s="379" t="s">
        <v>131</v>
      </c>
      <c r="B1" s="378"/>
      <c r="C1" s="378"/>
      <c r="D1" s="378"/>
      <c r="E1" s="378"/>
      <c r="G1" s="216" t="s">
        <v>175</v>
      </c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x14ac:dyDescent="0.3">
      <c r="G2" s="21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</row>
    <row r="3" spans="1:24" x14ac:dyDescent="0.3">
      <c r="A3" s="267" t="s">
        <v>132</v>
      </c>
      <c r="B3" s="268"/>
      <c r="G3" s="216" t="s">
        <v>176</v>
      </c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</row>
    <row r="4" spans="1:24" x14ac:dyDescent="0.3">
      <c r="A4" s="267" t="s">
        <v>133</v>
      </c>
      <c r="B4" s="269"/>
      <c r="G4" s="21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</row>
    <row r="5" spans="1:24" x14ac:dyDescent="0.3">
      <c r="A5" s="267" t="s">
        <v>134</v>
      </c>
      <c r="B5" s="269"/>
      <c r="G5" s="216" t="s">
        <v>177</v>
      </c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</row>
    <row r="6" spans="1:24" x14ac:dyDescent="0.3">
      <c r="A6" s="267" t="s">
        <v>135</v>
      </c>
      <c r="B6" s="269"/>
      <c r="G6" s="217" t="s">
        <v>178</v>
      </c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</row>
    <row r="7" spans="1:24" x14ac:dyDescent="0.3">
      <c r="A7" s="267" t="s">
        <v>136</v>
      </c>
      <c r="B7" s="270"/>
      <c r="G7" s="292" t="s">
        <v>179</v>
      </c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</row>
    <row r="8" spans="1:24" x14ac:dyDescent="0.3">
      <c r="G8" s="292" t="s">
        <v>180</v>
      </c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</row>
    <row r="9" spans="1:24" x14ac:dyDescent="0.3">
      <c r="A9" s="374" t="s">
        <v>137</v>
      </c>
      <c r="B9" s="375"/>
      <c r="C9" s="375"/>
      <c r="D9" s="375"/>
      <c r="E9" s="376"/>
      <c r="G9" s="292" t="s">
        <v>181</v>
      </c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</row>
    <row r="10" spans="1:24" x14ac:dyDescent="0.3">
      <c r="A10" s="267" t="s">
        <v>108</v>
      </c>
      <c r="B10" s="267" t="s">
        <v>138</v>
      </c>
      <c r="G10" s="292" t="s">
        <v>182</v>
      </c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</row>
    <row r="11" spans="1:24" x14ac:dyDescent="0.3">
      <c r="A11" s="271" t="s">
        <v>139</v>
      </c>
      <c r="B11" s="337"/>
      <c r="G11" s="292" t="s">
        <v>183</v>
      </c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</row>
    <row r="12" spans="1:24" x14ac:dyDescent="0.3">
      <c r="A12" s="271" t="s">
        <v>140</v>
      </c>
      <c r="B12" s="272"/>
      <c r="G12" s="292" t="s">
        <v>184</v>
      </c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</row>
    <row r="13" spans="1:24" x14ac:dyDescent="0.3">
      <c r="A13" s="271" t="s">
        <v>141</v>
      </c>
      <c r="B13" s="274"/>
      <c r="G13" s="292" t="s">
        <v>185</v>
      </c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</row>
    <row r="14" spans="1:24" x14ac:dyDescent="0.3">
      <c r="A14" s="271" t="s">
        <v>142</v>
      </c>
      <c r="B14" s="274"/>
      <c r="G14" s="218" t="s">
        <v>186</v>
      </c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</row>
    <row r="15" spans="1:24" x14ac:dyDescent="0.3">
      <c r="A15" s="273" t="s">
        <v>143</v>
      </c>
      <c r="B15" s="274"/>
    </row>
    <row r="16" spans="1:24" x14ac:dyDescent="0.3">
      <c r="A16" s="273" t="s">
        <v>144</v>
      </c>
      <c r="B16" s="274"/>
    </row>
    <row r="17" spans="1:5" x14ac:dyDescent="0.3">
      <c r="A17" s="273" t="s">
        <v>145</v>
      </c>
      <c r="B17" s="274"/>
    </row>
    <row r="18" spans="1:5" x14ac:dyDescent="0.3">
      <c r="A18" s="275" t="s">
        <v>146</v>
      </c>
      <c r="B18" s="276">
        <f>SUM(B11,B12,B13,B14,B15,B16,B17)</f>
        <v>0</v>
      </c>
      <c r="C18" s="277"/>
    </row>
    <row r="20" spans="1:5" x14ac:dyDescent="0.3">
      <c r="A20" s="374" t="s">
        <v>173</v>
      </c>
      <c r="B20" s="375"/>
      <c r="C20" s="375"/>
      <c r="D20" s="375"/>
      <c r="E20" s="376"/>
    </row>
    <row r="21" spans="1:5" ht="57.6" x14ac:dyDescent="0.3">
      <c r="A21" s="267" t="s">
        <v>174</v>
      </c>
      <c r="B21" s="267" t="s">
        <v>147</v>
      </c>
      <c r="C21" s="267" t="s">
        <v>148</v>
      </c>
      <c r="D21" s="267" t="s">
        <v>149</v>
      </c>
      <c r="E21" s="267" t="s">
        <v>36</v>
      </c>
    </row>
    <row r="22" spans="1:5" x14ac:dyDescent="0.3">
      <c r="A22" s="278" t="str">
        <f>'Partner 1'!A1</f>
        <v xml:space="preserve"> ENOUGH Grant Partner Name</v>
      </c>
      <c r="B22" s="404">
        <f>'Partner 1'!$B$117</f>
        <v>0</v>
      </c>
      <c r="C22" s="279">
        <f t="shared" ref="C22:C35" si="0">MIN(B22,50000)</f>
        <v>0</v>
      </c>
      <c r="D22" s="279">
        <f t="shared" ref="D22:D35" si="1">MAX(B22-50000,0)</f>
        <v>0</v>
      </c>
      <c r="E22" s="280"/>
    </row>
    <row r="23" spans="1:5" x14ac:dyDescent="0.3">
      <c r="A23" s="278" t="str">
        <f>'Partner 2'!A1</f>
        <v xml:space="preserve"> ENOUGH Grant Partner Name</v>
      </c>
      <c r="B23" s="404">
        <f>'Partner 2'!$B$117</f>
        <v>0</v>
      </c>
      <c r="C23" s="279">
        <f t="shared" si="0"/>
        <v>0</v>
      </c>
      <c r="D23" s="279">
        <f t="shared" si="1"/>
        <v>0</v>
      </c>
      <c r="E23" s="280"/>
    </row>
    <row r="24" spans="1:5" x14ac:dyDescent="0.3">
      <c r="A24" s="278" t="str">
        <f>'Partner 3'!A1</f>
        <v xml:space="preserve"> ENOUGH Grant Partner Name</v>
      </c>
      <c r="B24" s="404">
        <f>'Partner 3'!$B$117</f>
        <v>0</v>
      </c>
      <c r="C24" s="279">
        <f t="shared" ref="C24" si="2">MIN(B24,50000)</f>
        <v>0</v>
      </c>
      <c r="D24" s="279">
        <f t="shared" ref="D24" si="3">MAX(B24-50000,0)</f>
        <v>0</v>
      </c>
      <c r="E24" s="280"/>
    </row>
    <row r="25" spans="1:5" x14ac:dyDescent="0.3">
      <c r="A25" s="278" t="str">
        <f>'Partner 4'!A1</f>
        <v xml:space="preserve"> ENOUGH Grant Partner Name</v>
      </c>
      <c r="B25" s="404">
        <f>'Partner 4'!$B$117</f>
        <v>0</v>
      </c>
      <c r="C25" s="279">
        <f t="shared" si="0"/>
        <v>0</v>
      </c>
      <c r="D25" s="279">
        <f t="shared" si="1"/>
        <v>0</v>
      </c>
      <c r="E25" s="280"/>
    </row>
    <row r="26" spans="1:5" x14ac:dyDescent="0.3">
      <c r="A26" s="278" t="str">
        <f>'Partner 5'!A1</f>
        <v xml:space="preserve"> ENOUGH Grant Partner Name</v>
      </c>
      <c r="B26" s="404">
        <f>'Partner 5'!$B$117</f>
        <v>0</v>
      </c>
      <c r="C26" s="279">
        <f t="shared" si="0"/>
        <v>0</v>
      </c>
      <c r="D26" s="279">
        <f t="shared" si="1"/>
        <v>0</v>
      </c>
      <c r="E26" s="280"/>
    </row>
    <row r="27" spans="1:5" x14ac:dyDescent="0.3">
      <c r="A27" s="278" t="str">
        <f>'Partner 6'!A1</f>
        <v xml:space="preserve"> ENOUGH Grant Partner Name</v>
      </c>
      <c r="B27" s="404">
        <f>'Partner 6'!$B$117</f>
        <v>0</v>
      </c>
      <c r="C27" s="279">
        <f t="shared" si="0"/>
        <v>0</v>
      </c>
      <c r="D27" s="279">
        <f t="shared" si="1"/>
        <v>0</v>
      </c>
      <c r="E27" s="280"/>
    </row>
    <row r="28" spans="1:5" x14ac:dyDescent="0.3">
      <c r="A28" s="278" t="str">
        <f>'Partner 7'!A1</f>
        <v xml:space="preserve"> ENOUGH Grant Partner Name</v>
      </c>
      <c r="B28" s="404">
        <f>'Partner 7'!$B$117</f>
        <v>0</v>
      </c>
      <c r="C28" s="279">
        <f t="shared" si="0"/>
        <v>0</v>
      </c>
      <c r="D28" s="279">
        <f t="shared" si="1"/>
        <v>0</v>
      </c>
      <c r="E28" s="280"/>
    </row>
    <row r="29" spans="1:5" x14ac:dyDescent="0.3">
      <c r="A29" s="278" t="str">
        <f>'Partner 8'!A1</f>
        <v xml:space="preserve"> ENOUGH Grant Partner Name</v>
      </c>
      <c r="B29" s="404">
        <f>'Partner 7'!$B$117</f>
        <v>0</v>
      </c>
      <c r="C29" s="279">
        <f t="shared" si="0"/>
        <v>0</v>
      </c>
      <c r="D29" s="279">
        <f t="shared" si="1"/>
        <v>0</v>
      </c>
      <c r="E29" s="280"/>
    </row>
    <row r="30" spans="1:5" x14ac:dyDescent="0.3">
      <c r="A30" s="278" t="str">
        <f>'Partner 9'!A1</f>
        <v xml:space="preserve"> ENOUGH Grant Partner Name</v>
      </c>
      <c r="B30" s="404">
        <f>'Partner 9'!$B$117</f>
        <v>0</v>
      </c>
      <c r="C30" s="279">
        <f t="shared" si="0"/>
        <v>0</v>
      </c>
      <c r="D30" s="279">
        <f t="shared" si="1"/>
        <v>0</v>
      </c>
      <c r="E30" s="280"/>
    </row>
    <row r="31" spans="1:5" x14ac:dyDescent="0.3">
      <c r="A31" s="278" t="str">
        <f>'Partner 10'!A1</f>
        <v xml:space="preserve"> ENOUGH Grant Partner Name</v>
      </c>
      <c r="B31" s="404">
        <f>'Partner 10'!$B$117</f>
        <v>0</v>
      </c>
      <c r="C31" s="279">
        <f t="shared" si="0"/>
        <v>0</v>
      </c>
      <c r="D31" s="279">
        <f t="shared" si="1"/>
        <v>0</v>
      </c>
      <c r="E31" s="280"/>
    </row>
    <row r="32" spans="1:5" x14ac:dyDescent="0.3">
      <c r="A32" s="278" t="str">
        <f>'Partner 11'!A1</f>
        <v xml:space="preserve"> ENOUGH Grant Partner Name</v>
      </c>
      <c r="B32" s="404">
        <f>'Partner 11'!$B$117</f>
        <v>0</v>
      </c>
      <c r="C32" s="279">
        <f t="shared" si="0"/>
        <v>0</v>
      </c>
      <c r="D32" s="279">
        <f t="shared" si="1"/>
        <v>0</v>
      </c>
      <c r="E32" s="280"/>
    </row>
    <row r="33" spans="1:5" x14ac:dyDescent="0.3">
      <c r="A33" s="278" t="str">
        <f>'Partner 12'!A1</f>
        <v xml:space="preserve"> ENOUGH Grant Partner Name</v>
      </c>
      <c r="B33" s="404">
        <f>'Partner 12'!$B$117</f>
        <v>0</v>
      </c>
      <c r="C33" s="279">
        <f t="shared" si="0"/>
        <v>0</v>
      </c>
      <c r="D33" s="279">
        <f t="shared" si="1"/>
        <v>0</v>
      </c>
      <c r="E33" s="280"/>
    </row>
    <row r="34" spans="1:5" x14ac:dyDescent="0.3">
      <c r="A34" s="278" t="str">
        <f>'Partner 13'!A1</f>
        <v xml:space="preserve"> ENOUGH Grant Partner Name</v>
      </c>
      <c r="B34" s="404">
        <f>'Partner 13'!$B$117</f>
        <v>0</v>
      </c>
      <c r="C34" s="279">
        <f t="shared" si="0"/>
        <v>0</v>
      </c>
      <c r="D34" s="279">
        <f t="shared" si="1"/>
        <v>0</v>
      </c>
      <c r="E34" s="280"/>
    </row>
    <row r="35" spans="1:5" x14ac:dyDescent="0.3">
      <c r="A35" s="278" t="str">
        <f>'Partner 14'!A1</f>
        <v xml:space="preserve"> ENOUGH Grant Partner Name</v>
      </c>
      <c r="B35" s="404">
        <f>'Partner 14'!$B$117</f>
        <v>0</v>
      </c>
      <c r="C35" s="279">
        <f t="shared" si="0"/>
        <v>0</v>
      </c>
      <c r="D35" s="279">
        <f t="shared" si="1"/>
        <v>0</v>
      </c>
      <c r="E35" s="280"/>
    </row>
    <row r="36" spans="1:5" x14ac:dyDescent="0.3">
      <c r="A36" s="278" t="str">
        <f>'Partner 15'!A1</f>
        <v xml:space="preserve"> ENOUGH Grant Partner Name</v>
      </c>
      <c r="B36" s="404">
        <f>'Partner 15'!$B$117</f>
        <v>0</v>
      </c>
      <c r="C36" s="279">
        <f t="shared" ref="C36:C39" si="4">MIN(B36,50000)</f>
        <v>0</v>
      </c>
      <c r="D36" s="279">
        <f t="shared" ref="D36:D39" si="5">MAX(B36-50000,0)</f>
        <v>0</v>
      </c>
      <c r="E36" s="280"/>
    </row>
    <row r="37" spans="1:5" x14ac:dyDescent="0.3">
      <c r="A37" s="278" t="str">
        <f>'Partner 16'!A1</f>
        <v xml:space="preserve"> ENOUGH Grant Partner Name</v>
      </c>
      <c r="B37" s="404">
        <f>'Partner 16'!$B$117</f>
        <v>0</v>
      </c>
      <c r="C37" s="279">
        <f t="shared" si="4"/>
        <v>0</v>
      </c>
      <c r="D37" s="279">
        <f t="shared" si="5"/>
        <v>0</v>
      </c>
      <c r="E37" s="280"/>
    </row>
    <row r="38" spans="1:5" x14ac:dyDescent="0.3">
      <c r="A38" s="278" t="str">
        <f>'Partner 17'!A1</f>
        <v xml:space="preserve"> ENOUGH Grant Partner Name</v>
      </c>
      <c r="B38" s="404">
        <f>'Partner 17'!$B$117</f>
        <v>0</v>
      </c>
      <c r="C38" s="279">
        <f t="shared" si="4"/>
        <v>0</v>
      </c>
      <c r="D38" s="279">
        <f t="shared" si="5"/>
        <v>0</v>
      </c>
      <c r="E38" s="280"/>
    </row>
    <row r="39" spans="1:5" x14ac:dyDescent="0.3">
      <c r="A39" s="278" t="str">
        <f>'Partner 18'!A1</f>
        <v xml:space="preserve"> ENOUGH Grant Partner Name</v>
      </c>
      <c r="B39" s="404">
        <f>'Partner 18'!$B$117</f>
        <v>0</v>
      </c>
      <c r="C39" s="279">
        <f t="shared" si="4"/>
        <v>0</v>
      </c>
      <c r="D39" s="279">
        <f t="shared" si="5"/>
        <v>0</v>
      </c>
      <c r="E39" s="280"/>
    </row>
    <row r="40" spans="1:5" x14ac:dyDescent="0.3">
      <c r="A40" s="275" t="s">
        <v>150</v>
      </c>
      <c r="B40" s="276">
        <f>SUM(B22:B39)</f>
        <v>0</v>
      </c>
      <c r="C40" s="403">
        <f>SUM(C22:C39)</f>
        <v>0</v>
      </c>
      <c r="D40" s="276">
        <f>SUM(D22:D39)</f>
        <v>0</v>
      </c>
      <c r="E40" s="281"/>
    </row>
    <row r="41" spans="1:5" x14ac:dyDescent="0.3">
      <c r="A41" s="282"/>
      <c r="B41" s="283"/>
      <c r="C41" s="283"/>
      <c r="D41" s="283"/>
      <c r="E41" s="282"/>
    </row>
    <row r="42" spans="1:5" x14ac:dyDescent="0.3">
      <c r="A42" s="380" t="s">
        <v>151</v>
      </c>
      <c r="B42" s="381"/>
      <c r="C42" s="381"/>
      <c r="D42" s="381"/>
      <c r="E42" s="382"/>
    </row>
    <row r="43" spans="1:5" x14ac:dyDescent="0.3">
      <c r="A43" s="284" t="s">
        <v>201</v>
      </c>
      <c r="B43" s="285" cm="1">
        <f t="array" ref="B43">SUMPRODUCT((IFERROR('Community Quarterback'!$F$108:$F$125*1,0)&gt;=10000)*IFERROR('Community Quarterback'!$F$108:$F$125*1,0))</f>
        <v>0</v>
      </c>
      <c r="C43" s="279">
        <f>0</f>
        <v>0</v>
      </c>
      <c r="D43" s="279">
        <f>B43</f>
        <v>0</v>
      </c>
      <c r="E43" s="286"/>
    </row>
    <row r="44" spans="1:5" x14ac:dyDescent="0.3">
      <c r="A44" s="275" t="s">
        <v>150</v>
      </c>
      <c r="B44" s="276">
        <f>B43</f>
        <v>0</v>
      </c>
      <c r="C44" s="281"/>
      <c r="D44" s="276"/>
      <c r="E44" s="281"/>
    </row>
    <row r="46" spans="1:5" x14ac:dyDescent="0.3">
      <c r="A46" s="374" t="s">
        <v>188</v>
      </c>
      <c r="B46" s="375"/>
      <c r="C46" s="375"/>
      <c r="D46" s="375"/>
      <c r="E46" s="376"/>
    </row>
    <row r="47" spans="1:5" x14ac:dyDescent="0.3">
      <c r="A47" s="267" t="s">
        <v>152</v>
      </c>
      <c r="B47" s="267" t="s">
        <v>138</v>
      </c>
    </row>
    <row r="48" spans="1:5" x14ac:dyDescent="0.3">
      <c r="A48" s="273" t="s">
        <v>153</v>
      </c>
      <c r="B48" s="287">
        <f>B43</f>
        <v>0</v>
      </c>
    </row>
    <row r="49" spans="1:8" x14ac:dyDescent="0.3">
      <c r="A49" s="273" t="s">
        <v>202</v>
      </c>
      <c r="B49" s="287">
        <f>SUMIF('Community Quarterback'!$B$127:$B$147,"Facilities Rental*",'Community Quarterback'!$F$127:$F$147)</f>
        <v>0</v>
      </c>
    </row>
    <row r="50" spans="1:8" x14ac:dyDescent="0.3">
      <c r="A50" s="273" t="s">
        <v>154</v>
      </c>
      <c r="B50" s="287">
        <v>0</v>
      </c>
    </row>
    <row r="51" spans="1:8" x14ac:dyDescent="0.3">
      <c r="A51" s="273" t="s">
        <v>155</v>
      </c>
      <c r="B51" s="287">
        <f>SUMIF('Community Quarterback'!$B$127:$B$147,"Stipends/Incentives*",'Community Quarterback'!$F$127:$F$147)</f>
        <v>0</v>
      </c>
    </row>
    <row r="52" spans="1:8" x14ac:dyDescent="0.3">
      <c r="A52" s="288" t="s">
        <v>156</v>
      </c>
      <c r="B52" s="289">
        <f>SUM(B48:B51)</f>
        <v>0</v>
      </c>
    </row>
    <row r="54" spans="1:8" x14ac:dyDescent="0.3">
      <c r="A54" s="374" t="s">
        <v>157</v>
      </c>
      <c r="B54" s="375"/>
      <c r="C54" s="375"/>
      <c r="D54" s="375"/>
      <c r="E54" s="376"/>
    </row>
    <row r="55" spans="1:8" x14ac:dyDescent="0.3">
      <c r="A55" s="271" t="s">
        <v>158</v>
      </c>
      <c r="B55" s="279">
        <f>B18</f>
        <v>0</v>
      </c>
    </row>
    <row r="56" spans="1:8" x14ac:dyDescent="0.3">
      <c r="A56" s="271" t="s">
        <v>159</v>
      </c>
      <c r="B56" s="279">
        <f>C40</f>
        <v>0</v>
      </c>
    </row>
    <row r="57" spans="1:8" x14ac:dyDescent="0.3">
      <c r="A57" s="271" t="s">
        <v>160</v>
      </c>
      <c r="B57" s="279">
        <f>B52</f>
        <v>0</v>
      </c>
    </row>
    <row r="58" spans="1:8" x14ac:dyDescent="0.3">
      <c r="A58" s="275" t="s">
        <v>161</v>
      </c>
      <c r="B58" s="276">
        <f>B55+B56-B57</f>
        <v>0</v>
      </c>
      <c r="E58" s="290"/>
    </row>
    <row r="60" spans="1:8" x14ac:dyDescent="0.3">
      <c r="A60" s="374" t="s">
        <v>162</v>
      </c>
      <c r="B60" s="375"/>
      <c r="C60" s="375"/>
      <c r="D60" s="375"/>
      <c r="E60" s="376"/>
    </row>
    <row r="61" spans="1:8" x14ac:dyDescent="0.3">
      <c r="A61" s="271" t="s">
        <v>163</v>
      </c>
      <c r="B61" s="279">
        <f>B58</f>
        <v>0</v>
      </c>
    </row>
    <row r="62" spans="1:8" x14ac:dyDescent="0.3">
      <c r="A62" s="275" t="s">
        <v>164</v>
      </c>
      <c r="B62" s="276">
        <f>B58*15%</f>
        <v>0</v>
      </c>
    </row>
    <row r="63" spans="1:8" x14ac:dyDescent="0.3">
      <c r="H63" s="291"/>
    </row>
    <row r="64" spans="1:8" x14ac:dyDescent="0.3">
      <c r="A64" s="374" t="s">
        <v>165</v>
      </c>
      <c r="B64" s="375"/>
      <c r="C64" s="375"/>
      <c r="D64" s="375"/>
      <c r="E64" s="376"/>
    </row>
    <row r="65" spans="1:5" x14ac:dyDescent="0.3">
      <c r="A65" s="271" t="s">
        <v>166</v>
      </c>
      <c r="B65" s="279">
        <f>B18+B40</f>
        <v>0</v>
      </c>
    </row>
    <row r="66" spans="1:5" x14ac:dyDescent="0.3">
      <c r="A66" s="271" t="s">
        <v>167</v>
      </c>
      <c r="B66" s="279">
        <f>B62</f>
        <v>0</v>
      </c>
    </row>
    <row r="67" spans="1:5" x14ac:dyDescent="0.3">
      <c r="A67" s="275" t="s">
        <v>168</v>
      </c>
      <c r="B67" s="276">
        <f>B65+B66</f>
        <v>0</v>
      </c>
    </row>
    <row r="69" spans="1:5" x14ac:dyDescent="0.3">
      <c r="A69" s="282" t="s">
        <v>169</v>
      </c>
    </row>
    <row r="70" spans="1:5" x14ac:dyDescent="0.3">
      <c r="A70" s="377" t="s">
        <v>170</v>
      </c>
      <c r="B70" s="378"/>
      <c r="C70" s="378"/>
      <c r="D70" s="378"/>
      <c r="E70" s="378"/>
    </row>
    <row r="71" spans="1:5" x14ac:dyDescent="0.3">
      <c r="A71" s="378"/>
      <c r="B71" s="378"/>
      <c r="C71" s="378"/>
      <c r="D71" s="378"/>
      <c r="E71" s="378"/>
    </row>
    <row r="72" spans="1:5" x14ac:dyDescent="0.3">
      <c r="A72" s="378"/>
      <c r="B72" s="378"/>
      <c r="C72" s="378"/>
      <c r="D72" s="378"/>
      <c r="E72" s="378"/>
    </row>
    <row r="73" spans="1:5" x14ac:dyDescent="0.3">
      <c r="A73" s="378"/>
      <c r="B73" s="378"/>
      <c r="C73" s="378"/>
      <c r="D73" s="378"/>
      <c r="E73" s="378"/>
    </row>
  </sheetData>
  <sheetProtection formatColumns="0" formatRows="0"/>
  <mergeCells count="9">
    <mergeCell ref="A60:E60"/>
    <mergeCell ref="A64:E64"/>
    <mergeCell ref="A70:E73"/>
    <mergeCell ref="A1:E1"/>
    <mergeCell ref="A9:E9"/>
    <mergeCell ref="A20:E20"/>
    <mergeCell ref="A42:E42"/>
    <mergeCell ref="A46:E46"/>
    <mergeCell ref="A54:E54"/>
  </mergeCells>
  <phoneticPr fontId="4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E748-F876-A148-9E12-30640ABE6934}">
  <sheetPr>
    <tabColor theme="8"/>
  </sheetPr>
  <dimension ref="A1:X500"/>
  <sheetViews>
    <sheetView zoomScale="73" workbookViewId="0"/>
  </sheetViews>
  <sheetFormatPr defaultColWidth="11.19921875" defaultRowHeight="15.6" x14ac:dyDescent="0.3"/>
  <cols>
    <col min="1" max="1" width="39.69921875" customWidth="1"/>
    <col min="2" max="2" width="25.5" bestFit="1" customWidth="1"/>
    <col min="3" max="3" width="24.296875" customWidth="1"/>
    <col min="4" max="4" width="17.796875" style="25" customWidth="1"/>
    <col min="5" max="5" width="10.796875" style="29" customWidth="1"/>
    <col min="6" max="6" width="41.796875" style="20" customWidth="1"/>
    <col min="7" max="7" width="17.59765625" style="20" customWidth="1"/>
    <col min="8" max="8" width="18.09765625" style="20" customWidth="1"/>
    <col min="9" max="9" width="20.8984375" style="24" customWidth="1"/>
    <col min="10" max="10" width="44.19921875" style="24" bestFit="1" customWidth="1"/>
    <col min="11" max="11" width="48" style="24" bestFit="1" customWidth="1"/>
    <col min="12" max="12" width="23.19921875" style="26" bestFit="1" customWidth="1"/>
    <col min="13" max="13" width="24.19921875" bestFit="1" customWidth="1"/>
    <col min="14" max="14" width="74" customWidth="1"/>
    <col min="15" max="15" width="71" customWidth="1"/>
    <col min="16" max="28" width="10.796875" customWidth="1"/>
  </cols>
  <sheetData>
    <row r="1" spans="1:24" x14ac:dyDescent="0.3">
      <c r="A1" s="88" t="s">
        <v>129</v>
      </c>
      <c r="B1" s="89"/>
      <c r="C1" s="89"/>
      <c r="D1" s="90"/>
      <c r="E1" s="91"/>
      <c r="F1" s="91"/>
      <c r="G1" s="91"/>
      <c r="H1" s="91"/>
      <c r="I1" s="92"/>
      <c r="J1" s="92"/>
      <c r="K1" s="92"/>
      <c r="L1" s="93"/>
      <c r="M1" s="94"/>
    </row>
    <row r="2" spans="1:24" ht="58.2" thickBot="1" x14ac:dyDescent="0.35">
      <c r="A2" s="95" t="s">
        <v>191</v>
      </c>
      <c r="B2" s="96"/>
      <c r="C2" s="97"/>
      <c r="D2" s="98"/>
      <c r="E2" s="99"/>
      <c r="F2" s="99"/>
      <c r="G2" s="99"/>
      <c r="H2" s="99"/>
      <c r="I2" s="100"/>
      <c r="J2" s="100"/>
      <c r="K2" s="100"/>
      <c r="L2" s="101"/>
      <c r="M2" s="102"/>
      <c r="R2" s="21"/>
      <c r="S2" s="21"/>
      <c r="T2" s="21"/>
      <c r="U2" s="22"/>
      <c r="X2" s="23"/>
    </row>
    <row r="3" spans="1:24" x14ac:dyDescent="0.3">
      <c r="E3" s="20"/>
      <c r="R3" s="21"/>
      <c r="S3" s="21"/>
      <c r="T3" s="21"/>
      <c r="U3" s="22"/>
    </row>
    <row r="4" spans="1:24" x14ac:dyDescent="0.3">
      <c r="A4" s="103" t="s">
        <v>125</v>
      </c>
      <c r="B4" s="104" t="s">
        <v>124</v>
      </c>
      <c r="C4" s="104" t="s">
        <v>117</v>
      </c>
      <c r="D4" s="105" t="s">
        <v>108</v>
      </c>
      <c r="E4" s="106" t="s">
        <v>116</v>
      </c>
      <c r="F4" s="106" t="s">
        <v>109</v>
      </c>
      <c r="G4" s="106" t="s">
        <v>110</v>
      </c>
      <c r="H4" s="106" t="s">
        <v>111</v>
      </c>
      <c r="I4" s="107" t="s">
        <v>112</v>
      </c>
      <c r="J4" s="107" t="s">
        <v>23</v>
      </c>
      <c r="K4" s="107" t="s">
        <v>113</v>
      </c>
      <c r="L4" s="108" t="s">
        <v>114</v>
      </c>
      <c r="M4" s="109" t="s">
        <v>106</v>
      </c>
      <c r="N4" s="110" t="s">
        <v>115</v>
      </c>
      <c r="O4" s="110" t="s">
        <v>107</v>
      </c>
      <c r="R4" s="21"/>
      <c r="S4" s="21"/>
      <c r="T4" s="21"/>
      <c r="U4" s="22"/>
    </row>
    <row r="5" spans="1:24" x14ac:dyDescent="0.3">
      <c r="A5" s="28" t="str" cm="1">
        <f t="array" ref="A5:O5">_xlfn.LET(_xlpm.cq,_xlfn.ANCHORARRAY('Community Quarterback'!$M$1),_xlpm.partners,_xlfn.CHOOSECOLS(_xlfn.VSTACK(_xlfn.ANCHORARRAY('Partner 1'!$M$1),_xlfn.ANCHORARRAY('Partner 2'!$M$1),_xlfn.ANCHORARRAY('Partner 3'!$M$1),_xlfn.ANCHORARRAY('Partner 4'!$M$1),_xlfn.ANCHORARRAY('Partner 5'!$M$1),_xlfn.ANCHORARRAY('Partner 6'!$M$1),_xlfn.ANCHORARRAY('Partner 7'!$M$1),_xlfn.ANCHORARRAY('Partner 8'!$M$1),_xlfn.ANCHORARRAY('Partner 9'!$M$1),_xlfn.ANCHORARRAY('Partner 10'!$M$1),_xlfn.ANCHORARRAY('Partner 11'!$M$1),_xlfn.ANCHORARRAY('Partner 12'!$M$1),_xlfn.ANCHORARRAY('Partner 13'!$M$1),_xlfn.ANCHORARRAY('Partner 14'!$M$1),_xlfn.ANCHORARRAY('Partner 15'!$M$1),_xlfn.ANCHORARRAY('Partner 16'!$M$1),_xlfn.ANCHORARRAY('Partner 17'!$M$1),_xlfn.ANCHORARRAY('Partner 18'!$M$1)),1,2,3,4,5,6,7,8,13,9,10,12,11,15),_xlpm.src,_xlfn.VSTACK(_xlpm.cq,_xlpm.partners),_xlpm.blank,_xlfn.HSTACK("","","","","","","","","","","","","",""),_xlpm.detailRows,_xlfn._xlws.FILTER(_xlpm.src,(TRIM(INDEX(_xlpm.src,,13))&lt;&gt;"")*(TRIM(INDEX(_xlpm.src,,13))&lt;&gt;"Use program-specific rows below")*(TRIM(INDEX(_xlpm.src,,3))&lt;&gt;"Example"),_xlpm.blank),_xlpm.summaryRows,_xlfn.HSTACK(_xlfn.XLOOKUP(INDEX(_xlpm.detailRows,,13),'Program Setup'!$A$5:$A$500,'Program Setup'!$B$5:$B$500,""),_xlfn.CHOOSECOLS(_xlpm.detailRows,13,1,2,12,3,4,5,6,7,8,9,10,11,14)),_xlfn.SORTBY(_xlpm.summaryRows,INDEX(_xlpm.summaryRows,,1),1,INDEX(_xlpm.summaryRows,,2),1,INDEX(_xlpm.summaryRows,,6),1))</f>
        <v/>
      </c>
      <c r="B5" s="28" t="str">
        <v/>
      </c>
      <c r="C5" s="28" t="str">
        <v/>
      </c>
      <c r="D5" s="111" t="str">
        <v/>
      </c>
      <c r="E5" s="112" t="str">
        <v/>
      </c>
      <c r="F5" s="113" t="str">
        <v/>
      </c>
      <c r="G5" s="113" t="str">
        <v/>
      </c>
      <c r="H5" s="113" t="str">
        <v/>
      </c>
      <c r="I5" s="114" t="str">
        <v/>
      </c>
      <c r="J5" s="114" t="str">
        <v/>
      </c>
      <c r="K5" s="114" t="str">
        <v/>
      </c>
      <c r="L5" s="115" t="str">
        <v/>
      </c>
      <c r="M5" s="28" t="str">
        <v/>
      </c>
      <c r="N5" s="28" t="str">
        <v/>
      </c>
      <c r="O5" t="str">
        <v/>
      </c>
      <c r="R5" s="21"/>
      <c r="S5" s="21"/>
      <c r="T5" s="21"/>
      <c r="U5" s="22"/>
    </row>
    <row r="6" spans="1:24" x14ac:dyDescent="0.3">
      <c r="A6" s="28"/>
      <c r="B6" s="28"/>
      <c r="C6" s="28"/>
      <c r="D6" s="111"/>
      <c r="E6" s="112"/>
      <c r="F6" s="113"/>
      <c r="G6" s="113"/>
      <c r="H6" s="113"/>
      <c r="I6" s="114"/>
      <c r="J6" s="114"/>
      <c r="K6" s="114"/>
      <c r="L6" s="115"/>
      <c r="M6" s="28"/>
      <c r="N6" s="28"/>
      <c r="R6" s="21"/>
      <c r="S6" s="21"/>
      <c r="T6" s="21"/>
      <c r="U6" s="22"/>
    </row>
    <row r="7" spans="1:24" x14ac:dyDescent="0.3">
      <c r="A7" s="28"/>
      <c r="B7" s="28"/>
      <c r="C7" s="28"/>
      <c r="D7" s="111"/>
      <c r="E7" s="112"/>
      <c r="F7" s="113"/>
      <c r="G7" s="113"/>
      <c r="H7" s="113"/>
      <c r="I7" s="114"/>
      <c r="J7" s="114"/>
      <c r="K7" s="114"/>
      <c r="L7" s="115"/>
      <c r="M7" s="28"/>
      <c r="N7" s="28"/>
      <c r="R7" s="21"/>
      <c r="S7" s="21"/>
      <c r="T7" s="21"/>
      <c r="U7" s="22"/>
    </row>
    <row r="8" spans="1:24" x14ac:dyDescent="0.3">
      <c r="A8" s="28"/>
      <c r="B8" s="28"/>
      <c r="C8" s="28"/>
      <c r="D8" s="111"/>
      <c r="E8" s="112"/>
      <c r="F8" s="113"/>
      <c r="G8" s="113"/>
      <c r="H8" s="113"/>
      <c r="I8" s="114"/>
      <c r="J8" s="114"/>
      <c r="K8" s="114"/>
      <c r="L8" s="115"/>
      <c r="M8" s="28"/>
      <c r="N8" s="28"/>
      <c r="R8" s="21"/>
      <c r="S8" s="21"/>
      <c r="T8" s="21"/>
      <c r="U8" s="22"/>
    </row>
    <row r="9" spans="1:24" x14ac:dyDescent="0.3">
      <c r="A9" s="28"/>
      <c r="B9" s="28"/>
      <c r="C9" s="28"/>
      <c r="D9" s="111"/>
      <c r="E9" s="112"/>
      <c r="F9" s="113"/>
      <c r="G9" s="113"/>
      <c r="H9" s="113"/>
      <c r="I9" s="114"/>
      <c r="J9" s="114"/>
      <c r="K9" s="114"/>
      <c r="L9" s="115"/>
      <c r="M9" s="28"/>
      <c r="N9" s="28"/>
      <c r="R9" s="21"/>
      <c r="S9" s="21"/>
      <c r="T9" s="21"/>
      <c r="U9" s="22"/>
    </row>
    <row r="10" spans="1:24" x14ac:dyDescent="0.3">
      <c r="A10" s="28"/>
      <c r="B10" s="28"/>
      <c r="C10" s="28"/>
      <c r="D10" s="111"/>
      <c r="E10" s="112"/>
      <c r="F10" s="113"/>
      <c r="G10" s="113"/>
      <c r="H10" s="113"/>
      <c r="I10" s="114"/>
      <c r="J10" s="114"/>
      <c r="K10" s="114"/>
      <c r="L10" s="115"/>
      <c r="M10" s="28"/>
      <c r="N10" s="28"/>
      <c r="R10" s="21"/>
      <c r="S10" s="21"/>
      <c r="T10" s="21"/>
      <c r="U10" s="22"/>
    </row>
    <row r="11" spans="1:24" x14ac:dyDescent="0.3">
      <c r="A11" s="28"/>
      <c r="B11" s="28"/>
      <c r="C11" s="28"/>
      <c r="D11" s="111"/>
      <c r="E11" s="112"/>
      <c r="F11" s="113"/>
      <c r="G11" s="113"/>
      <c r="H11" s="113"/>
      <c r="I11" s="114"/>
      <c r="J11" s="114"/>
      <c r="K11" s="114"/>
      <c r="L11" s="115"/>
      <c r="M11" s="28"/>
      <c r="N11" s="28"/>
      <c r="R11" s="21"/>
      <c r="S11" s="21"/>
      <c r="T11" s="21"/>
      <c r="U11" s="22"/>
    </row>
    <row r="12" spans="1:24" x14ac:dyDescent="0.3">
      <c r="A12" s="28"/>
      <c r="B12" s="28"/>
      <c r="C12" s="28"/>
      <c r="D12" s="111"/>
      <c r="E12" s="112"/>
      <c r="F12" s="113"/>
      <c r="G12" s="113"/>
      <c r="H12" s="113"/>
      <c r="I12" s="114"/>
      <c r="J12" s="114"/>
      <c r="K12" s="114"/>
      <c r="L12" s="115"/>
      <c r="M12" s="28"/>
      <c r="N12" s="28"/>
      <c r="R12" s="21"/>
      <c r="S12" s="21"/>
      <c r="T12" s="21"/>
      <c r="U12" s="22"/>
    </row>
    <row r="13" spans="1:24" x14ac:dyDescent="0.3">
      <c r="A13" s="28"/>
      <c r="B13" s="28"/>
      <c r="C13" s="28"/>
      <c r="D13" s="111"/>
      <c r="E13" s="112"/>
      <c r="F13" s="113"/>
      <c r="G13" s="113"/>
      <c r="H13" s="113"/>
      <c r="I13" s="114"/>
      <c r="J13" s="114"/>
      <c r="K13" s="114"/>
      <c r="L13" s="115"/>
      <c r="M13" s="28"/>
      <c r="N13" s="28"/>
      <c r="R13" s="21"/>
      <c r="S13" s="21"/>
      <c r="T13" s="21"/>
      <c r="U13" s="22"/>
    </row>
    <row r="14" spans="1:24" x14ac:dyDescent="0.3">
      <c r="A14" s="28"/>
      <c r="B14" s="28"/>
      <c r="C14" s="28"/>
      <c r="D14" s="111"/>
      <c r="E14" s="112"/>
      <c r="F14" s="113"/>
      <c r="G14" s="113"/>
      <c r="H14" s="113"/>
      <c r="I14" s="114"/>
      <c r="J14" s="114"/>
      <c r="K14" s="114"/>
      <c r="L14" s="115"/>
      <c r="M14" s="28"/>
      <c r="N14" s="28"/>
      <c r="R14" s="21"/>
      <c r="S14" s="21"/>
      <c r="T14" s="21"/>
      <c r="U14" s="22"/>
    </row>
    <row r="15" spans="1:24" x14ac:dyDescent="0.3">
      <c r="A15" s="28"/>
      <c r="B15" s="28"/>
      <c r="C15" s="28"/>
      <c r="D15" s="111"/>
      <c r="E15" s="112"/>
      <c r="F15" s="113"/>
      <c r="G15" s="113"/>
      <c r="H15" s="113"/>
      <c r="I15" s="114"/>
      <c r="J15" s="114"/>
      <c r="K15" s="114"/>
      <c r="L15" s="115"/>
      <c r="M15" s="28"/>
      <c r="N15" s="28"/>
      <c r="R15" s="21"/>
      <c r="S15" s="21"/>
      <c r="T15" s="21"/>
      <c r="U15" s="22"/>
    </row>
    <row r="16" spans="1:24" x14ac:dyDescent="0.3">
      <c r="A16" s="28"/>
      <c r="B16" s="28"/>
      <c r="C16" s="28"/>
      <c r="D16" s="111"/>
      <c r="E16" s="112"/>
      <c r="F16" s="113"/>
      <c r="G16" s="113"/>
      <c r="H16" s="113"/>
      <c r="I16" s="114"/>
      <c r="J16" s="114"/>
      <c r="K16" s="114"/>
      <c r="L16" s="115"/>
      <c r="M16" s="28"/>
      <c r="N16" s="28"/>
      <c r="R16" s="21"/>
      <c r="S16" s="21"/>
      <c r="T16" s="21"/>
      <c r="U16" s="22"/>
    </row>
    <row r="17" spans="1:21" x14ac:dyDescent="0.3">
      <c r="A17" s="28"/>
      <c r="B17" s="28"/>
      <c r="C17" s="28"/>
      <c r="D17" s="111"/>
      <c r="E17" s="112"/>
      <c r="F17" s="113"/>
      <c r="G17" s="113"/>
      <c r="H17" s="113"/>
      <c r="I17" s="114"/>
      <c r="J17" s="114"/>
      <c r="K17" s="114"/>
      <c r="L17" s="115"/>
      <c r="M17" s="28"/>
      <c r="N17" s="28"/>
      <c r="R17" s="21"/>
      <c r="S17" s="21"/>
      <c r="T17" s="21"/>
      <c r="U17" s="22"/>
    </row>
    <row r="18" spans="1:21" x14ac:dyDescent="0.3">
      <c r="A18" s="28"/>
      <c r="B18" s="28"/>
      <c r="C18" s="28"/>
      <c r="D18" s="111"/>
      <c r="E18" s="112"/>
      <c r="F18" s="113"/>
      <c r="G18" s="113"/>
      <c r="H18" s="113"/>
      <c r="I18" s="114"/>
      <c r="J18" s="114"/>
      <c r="K18" s="114"/>
      <c r="L18" s="115"/>
      <c r="M18" s="28"/>
      <c r="N18" s="28"/>
      <c r="R18" s="21"/>
      <c r="S18" s="21"/>
      <c r="T18" s="21"/>
      <c r="U18" s="22"/>
    </row>
    <row r="19" spans="1:21" x14ac:dyDescent="0.3">
      <c r="A19" s="28"/>
      <c r="B19" s="28"/>
      <c r="C19" s="28"/>
      <c r="D19" s="111"/>
      <c r="E19" s="112"/>
      <c r="F19" s="113"/>
      <c r="G19" s="113"/>
      <c r="H19" s="113"/>
      <c r="I19" s="114"/>
      <c r="J19" s="114"/>
      <c r="K19" s="114"/>
      <c r="L19" s="115"/>
      <c r="M19" s="28"/>
      <c r="N19" s="28"/>
      <c r="R19" s="21"/>
      <c r="S19" s="21"/>
      <c r="T19" s="21"/>
      <c r="U19" s="22"/>
    </row>
    <row r="20" spans="1:21" x14ac:dyDescent="0.3">
      <c r="A20" s="28"/>
      <c r="B20" s="28"/>
      <c r="C20" s="28"/>
      <c r="D20" s="111"/>
      <c r="E20" s="112"/>
      <c r="F20" s="113"/>
      <c r="G20" s="113"/>
      <c r="H20" s="113"/>
      <c r="I20" s="114"/>
      <c r="J20" s="114"/>
      <c r="K20" s="114"/>
      <c r="L20" s="115"/>
      <c r="M20" s="28"/>
      <c r="N20" s="28"/>
      <c r="R20" s="21"/>
      <c r="S20" s="21"/>
      <c r="T20" s="21"/>
      <c r="U20" s="22"/>
    </row>
    <row r="21" spans="1:21" x14ac:dyDescent="0.3">
      <c r="A21" s="28"/>
      <c r="B21" s="28"/>
      <c r="C21" s="28"/>
      <c r="D21" s="111"/>
      <c r="E21" s="112"/>
      <c r="F21" s="113"/>
      <c r="G21" s="113"/>
      <c r="H21" s="113"/>
      <c r="I21" s="114"/>
      <c r="J21" s="114"/>
      <c r="K21" s="114"/>
      <c r="L21" s="115"/>
      <c r="M21" s="28"/>
      <c r="N21" s="28"/>
      <c r="R21" s="21"/>
      <c r="S21" s="21"/>
      <c r="T21" s="21"/>
      <c r="U21" s="22"/>
    </row>
    <row r="22" spans="1:21" x14ac:dyDescent="0.3">
      <c r="A22" s="28"/>
      <c r="B22" s="28"/>
      <c r="C22" s="28"/>
      <c r="D22" s="111"/>
      <c r="E22" s="112"/>
      <c r="F22" s="113"/>
      <c r="G22" s="113"/>
      <c r="H22" s="113"/>
      <c r="I22" s="114"/>
      <c r="J22" s="114"/>
      <c r="K22" s="114"/>
      <c r="L22" s="115"/>
      <c r="M22" s="28"/>
      <c r="N22" s="28"/>
      <c r="R22" s="21"/>
      <c r="S22" s="21"/>
      <c r="T22" s="21"/>
      <c r="U22" s="22"/>
    </row>
    <row r="23" spans="1:21" x14ac:dyDescent="0.3">
      <c r="A23" s="28"/>
      <c r="B23" s="28"/>
      <c r="C23" s="28"/>
      <c r="D23" s="111"/>
      <c r="E23" s="112"/>
      <c r="F23" s="113"/>
      <c r="G23" s="113"/>
      <c r="H23" s="113"/>
      <c r="I23" s="114"/>
      <c r="J23" s="114"/>
      <c r="K23" s="114"/>
      <c r="L23" s="115"/>
      <c r="M23" s="28"/>
      <c r="N23" s="28"/>
      <c r="R23" s="21"/>
      <c r="S23" s="21"/>
      <c r="T23" s="21"/>
      <c r="U23" s="22"/>
    </row>
    <row r="24" spans="1:21" x14ac:dyDescent="0.3">
      <c r="A24" s="28"/>
      <c r="B24" s="28"/>
      <c r="C24" s="28"/>
      <c r="D24" s="111"/>
      <c r="E24" s="112"/>
      <c r="F24" s="113"/>
      <c r="G24" s="113"/>
      <c r="H24" s="113"/>
      <c r="I24" s="114"/>
      <c r="J24" s="114"/>
      <c r="K24" s="114"/>
      <c r="L24" s="115"/>
      <c r="M24" s="28"/>
      <c r="N24" s="28"/>
      <c r="R24" s="21"/>
      <c r="S24" s="21"/>
      <c r="T24" s="21"/>
      <c r="U24" s="22"/>
    </row>
    <row r="25" spans="1:21" x14ac:dyDescent="0.3">
      <c r="A25" s="28"/>
      <c r="B25" s="28"/>
      <c r="C25" s="28"/>
      <c r="D25" s="111"/>
      <c r="E25" s="112"/>
      <c r="F25" s="113"/>
      <c r="G25" s="113"/>
      <c r="H25" s="113"/>
      <c r="I25" s="114"/>
      <c r="J25" s="114"/>
      <c r="K25" s="114"/>
      <c r="L25" s="115"/>
      <c r="M25" s="28"/>
      <c r="N25" s="28"/>
      <c r="R25" s="21"/>
      <c r="S25" s="21"/>
      <c r="T25" s="21"/>
      <c r="U25" s="22"/>
    </row>
    <row r="26" spans="1:21" x14ac:dyDescent="0.3">
      <c r="A26" s="28"/>
      <c r="B26" s="28"/>
      <c r="C26" s="28"/>
      <c r="D26" s="111"/>
      <c r="E26" s="112"/>
      <c r="F26" s="113"/>
      <c r="G26" s="113"/>
      <c r="H26" s="113"/>
      <c r="I26" s="114"/>
      <c r="J26" s="114"/>
      <c r="K26" s="114"/>
      <c r="L26" s="115"/>
      <c r="M26" s="28"/>
      <c r="N26" s="28"/>
      <c r="R26" s="21"/>
      <c r="S26" s="21"/>
      <c r="T26" s="21"/>
      <c r="U26" s="22"/>
    </row>
    <row r="27" spans="1:21" x14ac:dyDescent="0.3">
      <c r="A27" s="28"/>
      <c r="B27" s="28"/>
      <c r="C27" s="28"/>
      <c r="D27" s="111"/>
      <c r="E27" s="112"/>
      <c r="F27" s="113"/>
      <c r="G27" s="113"/>
      <c r="H27" s="113"/>
      <c r="I27" s="114"/>
      <c r="J27" s="114"/>
      <c r="K27" s="114"/>
      <c r="L27" s="115"/>
      <c r="M27" s="28"/>
      <c r="N27" s="28"/>
      <c r="R27" s="21"/>
      <c r="S27" s="21"/>
      <c r="T27" s="21"/>
      <c r="U27" s="22"/>
    </row>
    <row r="28" spans="1:21" x14ac:dyDescent="0.3">
      <c r="A28" s="28"/>
      <c r="B28" s="28"/>
      <c r="C28" s="28"/>
      <c r="D28" s="111"/>
      <c r="E28" s="112"/>
      <c r="F28" s="113"/>
      <c r="G28" s="113"/>
      <c r="H28" s="113"/>
      <c r="I28" s="114"/>
      <c r="J28" s="114"/>
      <c r="K28" s="114"/>
      <c r="L28" s="115"/>
      <c r="M28" s="28"/>
      <c r="N28" s="28"/>
      <c r="R28" s="21"/>
      <c r="S28" s="21"/>
      <c r="T28" s="21"/>
      <c r="U28" s="22"/>
    </row>
    <row r="29" spans="1:21" x14ac:dyDescent="0.3">
      <c r="A29" s="28"/>
      <c r="B29" s="28"/>
      <c r="C29" s="28"/>
      <c r="D29" s="111"/>
      <c r="E29" s="112"/>
      <c r="F29" s="113"/>
      <c r="G29" s="113"/>
      <c r="H29" s="113"/>
      <c r="I29" s="114"/>
      <c r="J29" s="114"/>
      <c r="K29" s="114"/>
      <c r="L29" s="115"/>
      <c r="M29" s="28"/>
      <c r="N29" s="28"/>
      <c r="R29" s="21"/>
      <c r="S29" s="21"/>
      <c r="T29" s="21"/>
      <c r="U29" s="22"/>
    </row>
    <row r="30" spans="1:21" x14ac:dyDescent="0.3">
      <c r="A30" s="28"/>
      <c r="B30" s="28"/>
      <c r="C30" s="28"/>
      <c r="D30" s="111"/>
      <c r="E30" s="112"/>
      <c r="F30" s="113"/>
      <c r="G30" s="113"/>
      <c r="H30" s="113"/>
      <c r="I30" s="114"/>
      <c r="J30" s="114"/>
      <c r="K30" s="114"/>
      <c r="L30" s="115"/>
      <c r="M30" s="28"/>
      <c r="N30" s="28"/>
      <c r="R30" s="21"/>
      <c r="S30" s="21"/>
      <c r="T30" s="21"/>
      <c r="U30" s="22"/>
    </row>
    <row r="31" spans="1:21" x14ac:dyDescent="0.3">
      <c r="A31" s="28"/>
      <c r="B31" s="28"/>
      <c r="C31" s="28"/>
      <c r="D31" s="111"/>
      <c r="E31" s="112"/>
      <c r="F31" s="113"/>
      <c r="G31" s="113"/>
      <c r="H31" s="113"/>
      <c r="I31" s="114"/>
      <c r="J31" s="114"/>
      <c r="K31" s="114"/>
      <c r="L31" s="115"/>
      <c r="M31" s="28"/>
      <c r="N31" s="28"/>
      <c r="R31" s="21"/>
      <c r="S31" s="21"/>
      <c r="T31" s="21"/>
      <c r="U31" s="22"/>
    </row>
    <row r="32" spans="1:21" x14ac:dyDescent="0.3">
      <c r="A32" s="28"/>
      <c r="B32" s="28"/>
      <c r="C32" s="28"/>
      <c r="D32" s="111"/>
      <c r="E32" s="112"/>
      <c r="F32" s="113"/>
      <c r="G32" s="113"/>
      <c r="H32" s="113"/>
      <c r="I32" s="114"/>
      <c r="J32" s="114"/>
      <c r="K32" s="114"/>
      <c r="L32" s="115"/>
      <c r="M32" s="28"/>
      <c r="N32" s="28"/>
      <c r="R32" s="21"/>
      <c r="S32" s="21"/>
      <c r="T32" s="21"/>
      <c r="U32" s="22"/>
    </row>
    <row r="33" spans="1:21" x14ac:dyDescent="0.3">
      <c r="A33" s="28"/>
      <c r="B33" s="28"/>
      <c r="C33" s="28"/>
      <c r="D33" s="111"/>
      <c r="E33" s="112"/>
      <c r="F33" s="113"/>
      <c r="G33" s="113"/>
      <c r="H33" s="113"/>
      <c r="I33" s="114"/>
      <c r="J33" s="114"/>
      <c r="K33" s="114"/>
      <c r="L33" s="115"/>
      <c r="M33" s="28"/>
      <c r="N33" s="28"/>
      <c r="R33" s="21"/>
      <c r="S33" s="21"/>
      <c r="T33" s="21"/>
      <c r="U33" s="22"/>
    </row>
    <row r="34" spans="1:21" x14ac:dyDescent="0.3">
      <c r="A34" s="28"/>
      <c r="B34" s="28"/>
      <c r="C34" s="28"/>
      <c r="D34" s="111"/>
      <c r="E34" s="112"/>
      <c r="F34" s="113"/>
      <c r="G34" s="113"/>
      <c r="H34" s="113"/>
      <c r="I34" s="114"/>
      <c r="J34" s="114"/>
      <c r="K34" s="114"/>
      <c r="L34" s="115"/>
      <c r="M34" s="28"/>
      <c r="N34" s="28"/>
      <c r="R34" s="21"/>
      <c r="S34" s="21"/>
      <c r="T34" s="21"/>
      <c r="U34" s="22"/>
    </row>
    <row r="35" spans="1:21" x14ac:dyDescent="0.3">
      <c r="A35" s="28"/>
      <c r="B35" s="28"/>
      <c r="C35" s="28"/>
      <c r="D35" s="111"/>
      <c r="E35" s="112"/>
      <c r="F35" s="113"/>
      <c r="G35" s="113"/>
      <c r="H35" s="113"/>
      <c r="I35" s="114"/>
      <c r="J35" s="114"/>
      <c r="K35" s="114"/>
      <c r="L35" s="115"/>
      <c r="M35" s="28"/>
      <c r="N35" s="28"/>
      <c r="R35" s="21"/>
      <c r="S35" s="21"/>
      <c r="T35" s="21"/>
      <c r="U35" s="22"/>
    </row>
    <row r="36" spans="1:21" x14ac:dyDescent="0.3">
      <c r="A36" s="28"/>
      <c r="B36" s="28"/>
      <c r="C36" s="28"/>
      <c r="D36" s="111"/>
      <c r="E36" s="112"/>
      <c r="F36" s="113"/>
      <c r="G36" s="113"/>
      <c r="H36" s="113"/>
      <c r="I36" s="114"/>
      <c r="J36" s="114"/>
      <c r="K36" s="114"/>
      <c r="L36" s="115"/>
      <c r="M36" s="28"/>
      <c r="N36" s="28"/>
      <c r="R36" s="21"/>
      <c r="S36" s="21"/>
      <c r="T36" s="21"/>
      <c r="U36" s="22"/>
    </row>
    <row r="37" spans="1:21" x14ac:dyDescent="0.3">
      <c r="A37" s="28"/>
      <c r="B37" s="28"/>
      <c r="C37" s="28"/>
      <c r="D37" s="111"/>
      <c r="E37" s="112"/>
      <c r="F37" s="113"/>
      <c r="G37" s="113"/>
      <c r="H37" s="113"/>
      <c r="I37" s="114"/>
      <c r="J37" s="114"/>
      <c r="K37" s="114"/>
      <c r="L37" s="115"/>
      <c r="M37" s="28"/>
      <c r="N37" s="28"/>
      <c r="R37" s="21"/>
      <c r="S37" s="21"/>
      <c r="T37" s="21"/>
      <c r="U37" s="22"/>
    </row>
    <row r="38" spans="1:21" x14ac:dyDescent="0.3">
      <c r="A38" s="28"/>
      <c r="B38" s="28"/>
      <c r="C38" s="28"/>
      <c r="D38" s="111"/>
      <c r="E38" s="112"/>
      <c r="F38" s="113"/>
      <c r="G38" s="113"/>
      <c r="H38" s="113"/>
      <c r="I38" s="114"/>
      <c r="J38" s="114"/>
      <c r="K38" s="114"/>
      <c r="L38" s="115"/>
      <c r="M38" s="28"/>
      <c r="N38" s="28"/>
      <c r="R38" s="21"/>
      <c r="S38" s="21"/>
      <c r="T38" s="21"/>
      <c r="U38" s="22"/>
    </row>
    <row r="39" spans="1:21" x14ac:dyDescent="0.3">
      <c r="A39" s="28"/>
      <c r="B39" s="28"/>
      <c r="C39" s="28"/>
      <c r="D39" s="111"/>
      <c r="E39" s="112"/>
      <c r="F39" s="113"/>
      <c r="G39" s="113"/>
      <c r="H39" s="113"/>
      <c r="I39" s="114"/>
      <c r="J39" s="114"/>
      <c r="K39" s="114"/>
      <c r="L39" s="115"/>
      <c r="M39" s="28"/>
      <c r="N39" s="28"/>
      <c r="R39" s="21"/>
      <c r="S39" s="21"/>
      <c r="T39" s="21"/>
      <c r="U39" s="22"/>
    </row>
    <row r="40" spans="1:21" x14ac:dyDescent="0.3">
      <c r="A40" s="28"/>
      <c r="B40" s="28"/>
      <c r="C40" s="28"/>
      <c r="D40" s="111"/>
      <c r="E40" s="112"/>
      <c r="F40" s="113"/>
      <c r="G40" s="113"/>
      <c r="H40" s="113"/>
      <c r="I40" s="114"/>
      <c r="J40" s="114"/>
      <c r="K40" s="114"/>
      <c r="L40" s="115"/>
      <c r="M40" s="28"/>
      <c r="N40" s="28"/>
      <c r="R40" s="21"/>
      <c r="S40" s="21"/>
      <c r="T40" s="21"/>
      <c r="U40" s="22"/>
    </row>
    <row r="41" spans="1:21" x14ac:dyDescent="0.3">
      <c r="A41" s="28"/>
      <c r="B41" s="28"/>
      <c r="C41" s="28"/>
      <c r="D41" s="111"/>
      <c r="E41" s="112"/>
      <c r="F41" s="113"/>
      <c r="G41" s="113"/>
      <c r="H41" s="113"/>
      <c r="I41" s="114"/>
      <c r="J41" s="114"/>
      <c r="K41" s="114"/>
      <c r="L41" s="115"/>
      <c r="M41" s="28"/>
      <c r="N41" s="28"/>
      <c r="R41" s="21"/>
      <c r="S41" s="21"/>
      <c r="T41" s="21"/>
      <c r="U41" s="22"/>
    </row>
    <row r="42" spans="1:21" x14ac:dyDescent="0.3">
      <c r="A42" s="28"/>
      <c r="B42" s="28"/>
      <c r="C42" s="28"/>
      <c r="D42" s="111"/>
      <c r="E42" s="112"/>
      <c r="F42" s="113"/>
      <c r="G42" s="113"/>
      <c r="H42" s="113"/>
      <c r="I42" s="114"/>
      <c r="J42" s="114"/>
      <c r="K42" s="114"/>
      <c r="L42" s="115"/>
      <c r="M42" s="28"/>
      <c r="N42" s="28"/>
      <c r="R42" s="21"/>
      <c r="S42" s="21"/>
      <c r="T42" s="21"/>
      <c r="U42" s="22"/>
    </row>
    <row r="43" spans="1:21" x14ac:dyDescent="0.3">
      <c r="A43" s="28"/>
      <c r="B43" s="28"/>
      <c r="C43" s="28"/>
      <c r="D43" s="111"/>
      <c r="E43" s="112"/>
      <c r="F43" s="113"/>
      <c r="G43" s="113"/>
      <c r="H43" s="113"/>
      <c r="I43" s="114"/>
      <c r="J43" s="114"/>
      <c r="K43" s="114"/>
      <c r="L43" s="115"/>
      <c r="M43" s="28"/>
      <c r="N43" s="28"/>
      <c r="R43" s="21"/>
      <c r="S43" s="21"/>
      <c r="T43" s="21"/>
      <c r="U43" s="22"/>
    </row>
    <row r="44" spans="1:21" x14ac:dyDescent="0.3">
      <c r="A44" s="28"/>
      <c r="B44" s="28"/>
      <c r="C44" s="28"/>
      <c r="D44" s="111"/>
      <c r="E44" s="112"/>
      <c r="F44" s="113"/>
      <c r="G44" s="113"/>
      <c r="H44" s="113"/>
      <c r="I44" s="114"/>
      <c r="J44" s="114"/>
      <c r="K44" s="114"/>
      <c r="L44" s="115"/>
      <c r="M44" s="28"/>
      <c r="N44" s="28"/>
      <c r="R44" s="21"/>
      <c r="S44" s="21"/>
      <c r="T44" s="21"/>
      <c r="U44" s="22"/>
    </row>
    <row r="45" spans="1:21" x14ac:dyDescent="0.3">
      <c r="A45" s="28"/>
      <c r="B45" s="28"/>
      <c r="C45" s="28"/>
      <c r="D45" s="111"/>
      <c r="E45" s="112"/>
      <c r="F45" s="113"/>
      <c r="G45" s="113"/>
      <c r="H45" s="113"/>
      <c r="I45" s="114"/>
      <c r="J45" s="114"/>
      <c r="K45" s="114"/>
      <c r="L45" s="115"/>
      <c r="M45" s="28"/>
      <c r="N45" s="28"/>
      <c r="R45" s="21"/>
      <c r="S45" s="21"/>
      <c r="T45" s="21"/>
      <c r="U45" s="22"/>
    </row>
    <row r="46" spans="1:21" x14ac:dyDescent="0.3">
      <c r="A46" s="28"/>
      <c r="B46" s="28"/>
      <c r="C46" s="28"/>
      <c r="D46" s="111"/>
      <c r="E46" s="112"/>
      <c r="F46" s="113"/>
      <c r="G46" s="113"/>
      <c r="H46" s="113"/>
      <c r="I46" s="114"/>
      <c r="J46" s="114"/>
      <c r="K46" s="114"/>
      <c r="L46" s="115"/>
      <c r="M46" s="28"/>
      <c r="N46" s="28"/>
      <c r="R46" s="21"/>
      <c r="S46" s="21"/>
      <c r="T46" s="21"/>
      <c r="U46" s="22"/>
    </row>
    <row r="47" spans="1:21" x14ac:dyDescent="0.3">
      <c r="A47" s="28"/>
      <c r="B47" s="28"/>
      <c r="C47" s="28"/>
      <c r="D47" s="111"/>
      <c r="E47" s="112"/>
      <c r="F47" s="113"/>
      <c r="G47" s="113"/>
      <c r="H47" s="113"/>
      <c r="I47" s="114"/>
      <c r="J47" s="114"/>
      <c r="K47" s="114"/>
      <c r="L47" s="115"/>
      <c r="M47" s="28"/>
      <c r="N47" s="28"/>
      <c r="R47" s="21"/>
      <c r="S47" s="21"/>
      <c r="T47" s="21"/>
      <c r="U47" s="22"/>
    </row>
    <row r="48" spans="1:21" x14ac:dyDescent="0.3">
      <c r="A48" s="28"/>
      <c r="B48" s="28"/>
      <c r="C48" s="28"/>
      <c r="D48" s="111"/>
      <c r="E48" s="112"/>
      <c r="F48" s="113"/>
      <c r="G48" s="113"/>
      <c r="H48" s="113"/>
      <c r="I48" s="114"/>
      <c r="J48" s="114"/>
      <c r="K48" s="114"/>
      <c r="L48" s="115"/>
      <c r="M48" s="28"/>
      <c r="N48" s="28"/>
    </row>
    <row r="49" spans="1:14" x14ac:dyDescent="0.3">
      <c r="A49" s="28"/>
      <c r="B49" s="28"/>
      <c r="C49" s="28"/>
      <c r="D49" s="111"/>
      <c r="E49" s="112"/>
      <c r="F49" s="113"/>
      <c r="G49" s="113"/>
      <c r="H49" s="113"/>
      <c r="I49" s="114"/>
      <c r="J49" s="114"/>
      <c r="K49" s="114"/>
      <c r="L49" s="115"/>
      <c r="M49" s="28"/>
      <c r="N49" s="28"/>
    </row>
    <row r="50" spans="1:14" x14ac:dyDescent="0.3">
      <c r="A50" s="28"/>
      <c r="B50" s="28"/>
      <c r="C50" s="28"/>
      <c r="D50" s="111"/>
      <c r="E50" s="112"/>
      <c r="F50" s="113"/>
      <c r="G50" s="113"/>
      <c r="H50" s="113"/>
      <c r="I50" s="114"/>
      <c r="J50" s="114"/>
      <c r="K50" s="114"/>
      <c r="L50" s="115"/>
      <c r="M50" s="28"/>
      <c r="N50" s="28"/>
    </row>
    <row r="51" spans="1:14" x14ac:dyDescent="0.3">
      <c r="A51" s="28"/>
      <c r="B51" s="28"/>
      <c r="C51" s="28"/>
      <c r="D51" s="111"/>
      <c r="E51" s="112"/>
      <c r="F51" s="113"/>
      <c r="G51" s="113"/>
      <c r="H51" s="113"/>
      <c r="I51" s="114"/>
      <c r="J51" s="114"/>
      <c r="K51" s="114"/>
      <c r="L51" s="115"/>
      <c r="M51" s="28"/>
      <c r="N51" s="28"/>
    </row>
    <row r="52" spans="1:14" x14ac:dyDescent="0.3">
      <c r="A52" s="28"/>
      <c r="B52" s="28"/>
      <c r="C52" s="28"/>
      <c r="D52" s="111"/>
      <c r="E52" s="112"/>
      <c r="F52" s="113"/>
      <c r="G52" s="113"/>
      <c r="H52" s="113"/>
      <c r="I52" s="114"/>
      <c r="J52" s="114"/>
      <c r="K52" s="114"/>
      <c r="L52" s="115"/>
      <c r="M52" s="28"/>
      <c r="N52" s="28"/>
    </row>
    <row r="53" spans="1:14" x14ac:dyDescent="0.3">
      <c r="A53" s="28"/>
      <c r="B53" s="28"/>
      <c r="C53" s="28"/>
      <c r="D53" s="111"/>
      <c r="E53" s="112"/>
      <c r="F53" s="113"/>
      <c r="G53" s="113"/>
      <c r="H53" s="113"/>
      <c r="I53" s="114"/>
      <c r="J53" s="114"/>
      <c r="K53" s="114"/>
      <c r="L53" s="115"/>
      <c r="M53" s="28"/>
      <c r="N53" s="28"/>
    </row>
    <row r="54" spans="1:14" x14ac:dyDescent="0.3">
      <c r="A54" s="28"/>
      <c r="B54" s="28"/>
      <c r="C54" s="28"/>
      <c r="D54" s="111"/>
      <c r="E54" s="112"/>
      <c r="F54" s="113"/>
      <c r="G54" s="113"/>
      <c r="H54" s="113"/>
      <c r="I54" s="114"/>
      <c r="J54" s="114"/>
      <c r="K54" s="114"/>
      <c r="L54" s="115"/>
      <c r="M54" s="28"/>
      <c r="N54" s="28"/>
    </row>
    <row r="55" spans="1:14" x14ac:dyDescent="0.3">
      <c r="A55" s="28"/>
      <c r="B55" s="28"/>
      <c r="C55" s="28"/>
      <c r="D55" s="111"/>
      <c r="E55" s="112"/>
      <c r="F55" s="113"/>
      <c r="G55" s="113"/>
      <c r="H55" s="113"/>
      <c r="I55" s="114"/>
      <c r="J55" s="114"/>
      <c r="K55" s="114"/>
      <c r="L55" s="115"/>
      <c r="M55" s="28"/>
      <c r="N55" s="28"/>
    </row>
    <row r="56" spans="1:14" x14ac:dyDescent="0.3">
      <c r="A56" s="28"/>
      <c r="B56" s="28"/>
      <c r="C56" s="28"/>
      <c r="D56" s="111"/>
      <c r="E56" s="112"/>
      <c r="F56" s="113"/>
      <c r="G56" s="113"/>
      <c r="H56" s="113"/>
      <c r="I56" s="114"/>
      <c r="J56" s="114"/>
      <c r="K56" s="114"/>
      <c r="L56" s="115"/>
      <c r="M56" s="28"/>
      <c r="N56" s="28"/>
    </row>
    <row r="57" spans="1:14" x14ac:dyDescent="0.3">
      <c r="A57" s="28"/>
      <c r="B57" s="28"/>
      <c r="C57" s="28"/>
      <c r="D57" s="111"/>
      <c r="E57" s="112"/>
      <c r="F57" s="113"/>
      <c r="G57" s="113"/>
      <c r="H57" s="113"/>
      <c r="I57" s="114"/>
      <c r="J57" s="114"/>
      <c r="K57" s="114"/>
      <c r="L57" s="115"/>
      <c r="M57" s="28"/>
      <c r="N57" s="28"/>
    </row>
    <row r="58" spans="1:14" x14ac:dyDescent="0.3">
      <c r="A58" s="28"/>
      <c r="B58" s="28"/>
      <c r="C58" s="28"/>
      <c r="D58" s="111"/>
      <c r="E58" s="112"/>
      <c r="F58" s="113"/>
      <c r="G58" s="113"/>
      <c r="H58" s="113"/>
      <c r="I58" s="114"/>
      <c r="J58" s="114"/>
      <c r="K58" s="114"/>
      <c r="L58" s="115"/>
      <c r="M58" s="28"/>
      <c r="N58" s="28"/>
    </row>
    <row r="59" spans="1:14" x14ac:dyDescent="0.3">
      <c r="A59" s="28"/>
      <c r="B59" s="28"/>
      <c r="C59" s="28"/>
      <c r="D59" s="111"/>
      <c r="E59" s="112"/>
      <c r="F59" s="113"/>
      <c r="G59" s="113"/>
      <c r="H59" s="113"/>
      <c r="I59" s="114"/>
      <c r="J59" s="114"/>
      <c r="K59" s="114"/>
      <c r="L59" s="115"/>
      <c r="M59" s="28"/>
      <c r="N59" s="28"/>
    </row>
    <row r="60" spans="1:14" x14ac:dyDescent="0.3">
      <c r="A60" s="28"/>
      <c r="B60" s="28"/>
      <c r="C60" s="28"/>
      <c r="D60" s="111"/>
      <c r="E60" s="112"/>
      <c r="F60" s="113"/>
      <c r="G60" s="113"/>
      <c r="H60" s="113"/>
      <c r="I60" s="114"/>
      <c r="J60" s="114"/>
      <c r="K60" s="114"/>
      <c r="L60" s="115"/>
      <c r="M60" s="28"/>
      <c r="N60" s="28"/>
    </row>
    <row r="61" spans="1:14" x14ac:dyDescent="0.3">
      <c r="A61" s="28"/>
      <c r="B61" s="28"/>
      <c r="C61" s="28"/>
      <c r="D61" s="111"/>
      <c r="E61" s="112"/>
      <c r="F61" s="113"/>
      <c r="G61" s="113"/>
      <c r="H61" s="113"/>
      <c r="I61" s="114"/>
      <c r="J61" s="114"/>
      <c r="K61" s="114"/>
      <c r="L61" s="115"/>
      <c r="M61" s="28"/>
      <c r="N61" s="28"/>
    </row>
    <row r="62" spans="1:14" x14ac:dyDescent="0.3">
      <c r="A62" s="28"/>
      <c r="B62" s="28"/>
      <c r="C62" s="28"/>
      <c r="D62" s="111"/>
      <c r="E62" s="112"/>
      <c r="F62" s="113"/>
      <c r="G62" s="113"/>
      <c r="H62" s="113"/>
      <c r="I62" s="114"/>
      <c r="J62" s="114"/>
      <c r="K62" s="114"/>
      <c r="L62" s="115"/>
      <c r="M62" s="28"/>
      <c r="N62" s="28"/>
    </row>
    <row r="63" spans="1:14" x14ac:dyDescent="0.3">
      <c r="A63" s="28"/>
      <c r="B63" s="28"/>
      <c r="C63" s="28"/>
      <c r="D63" s="111"/>
      <c r="E63" s="112"/>
      <c r="F63" s="113"/>
      <c r="G63" s="113"/>
      <c r="H63" s="113"/>
      <c r="I63" s="114"/>
      <c r="J63" s="114"/>
      <c r="K63" s="114"/>
      <c r="L63" s="115"/>
      <c r="M63" s="28"/>
      <c r="N63" s="28"/>
    </row>
    <row r="64" spans="1:14" x14ac:dyDescent="0.3">
      <c r="A64" s="28"/>
      <c r="B64" s="28"/>
      <c r="C64" s="28"/>
      <c r="D64" s="111"/>
      <c r="E64" s="112"/>
      <c r="F64" s="113"/>
      <c r="G64" s="113"/>
      <c r="H64" s="113"/>
      <c r="I64" s="114"/>
      <c r="J64" s="114"/>
      <c r="K64" s="114"/>
      <c r="L64" s="115"/>
      <c r="M64" s="28"/>
      <c r="N64" s="28"/>
    </row>
    <row r="65" spans="1:14" x14ac:dyDescent="0.3">
      <c r="A65" s="28"/>
      <c r="B65" s="28"/>
      <c r="C65" s="28"/>
      <c r="D65" s="111"/>
      <c r="E65" s="112"/>
      <c r="F65" s="113"/>
      <c r="G65" s="113"/>
      <c r="H65" s="113"/>
      <c r="I65" s="114"/>
      <c r="J65" s="114"/>
      <c r="K65" s="114"/>
      <c r="L65" s="115"/>
      <c r="M65" s="28"/>
      <c r="N65" s="28"/>
    </row>
    <row r="66" spans="1:14" x14ac:dyDescent="0.3">
      <c r="A66" s="28"/>
      <c r="B66" s="28"/>
      <c r="C66" s="28"/>
      <c r="D66" s="111"/>
      <c r="E66" s="112"/>
      <c r="F66" s="113"/>
      <c r="G66" s="113"/>
      <c r="H66" s="113"/>
      <c r="I66" s="114"/>
      <c r="J66" s="114"/>
      <c r="K66" s="114"/>
      <c r="L66" s="115"/>
      <c r="M66" s="28"/>
      <c r="N66" s="28"/>
    </row>
    <row r="67" spans="1:14" x14ac:dyDescent="0.3">
      <c r="A67" s="28"/>
      <c r="B67" s="28"/>
      <c r="C67" s="28"/>
      <c r="D67" s="111"/>
      <c r="E67" s="112"/>
      <c r="F67" s="113"/>
      <c r="G67" s="113"/>
      <c r="H67" s="113"/>
      <c r="I67" s="114"/>
      <c r="J67" s="114"/>
      <c r="K67" s="114"/>
      <c r="L67" s="115"/>
      <c r="M67" s="28"/>
      <c r="N67" s="28"/>
    </row>
    <row r="68" spans="1:14" x14ac:dyDescent="0.3">
      <c r="A68" s="28"/>
      <c r="B68" s="28"/>
      <c r="C68" s="28"/>
      <c r="D68" s="111"/>
      <c r="E68" s="112"/>
      <c r="F68" s="113"/>
      <c r="G68" s="113"/>
      <c r="H68" s="113"/>
      <c r="I68" s="114"/>
      <c r="J68" s="114"/>
      <c r="K68" s="114"/>
      <c r="L68" s="115"/>
      <c r="M68" s="28"/>
      <c r="N68" s="28"/>
    </row>
    <row r="69" spans="1:14" x14ac:dyDescent="0.3">
      <c r="A69" s="28"/>
      <c r="B69" s="28"/>
      <c r="C69" s="28"/>
      <c r="D69" s="111"/>
      <c r="E69" s="112"/>
      <c r="F69" s="113"/>
      <c r="G69" s="113"/>
      <c r="H69" s="113"/>
      <c r="I69" s="114"/>
      <c r="J69" s="114"/>
      <c r="K69" s="114"/>
      <c r="L69" s="115"/>
      <c r="M69" s="28"/>
      <c r="N69" s="28"/>
    </row>
    <row r="70" spans="1:14" x14ac:dyDescent="0.3">
      <c r="A70" s="28"/>
      <c r="B70" s="28"/>
      <c r="C70" s="28"/>
      <c r="D70" s="111"/>
      <c r="E70" s="112"/>
      <c r="F70" s="113"/>
      <c r="G70" s="113"/>
      <c r="H70" s="113"/>
      <c r="I70" s="114"/>
      <c r="J70" s="114"/>
      <c r="K70" s="114"/>
      <c r="L70" s="115"/>
      <c r="M70" s="28"/>
      <c r="N70" s="28"/>
    </row>
    <row r="71" spans="1:14" x14ac:dyDescent="0.3">
      <c r="A71" s="28"/>
      <c r="B71" s="28"/>
      <c r="C71" s="28"/>
      <c r="D71" s="111"/>
      <c r="E71" s="112"/>
      <c r="F71" s="113"/>
      <c r="G71" s="113"/>
      <c r="H71" s="113"/>
      <c r="I71" s="114"/>
      <c r="J71" s="114"/>
      <c r="K71" s="114"/>
      <c r="L71" s="115"/>
      <c r="M71" s="28"/>
      <c r="N71" s="28"/>
    </row>
    <row r="72" spans="1:14" x14ac:dyDescent="0.3">
      <c r="A72" s="28"/>
      <c r="B72" s="28"/>
      <c r="C72" s="28"/>
      <c r="D72" s="111"/>
      <c r="E72" s="112"/>
      <c r="F72" s="113"/>
      <c r="G72" s="113"/>
      <c r="H72" s="113"/>
      <c r="I72" s="114"/>
      <c r="J72" s="114"/>
      <c r="K72" s="114"/>
      <c r="L72" s="115"/>
      <c r="M72" s="28"/>
      <c r="N72" s="28"/>
    </row>
    <row r="73" spans="1:14" x14ac:dyDescent="0.3">
      <c r="A73" s="28"/>
      <c r="B73" s="28"/>
      <c r="C73" s="28"/>
      <c r="D73" s="111"/>
      <c r="E73" s="112"/>
      <c r="F73" s="113"/>
      <c r="G73" s="113"/>
      <c r="H73" s="113"/>
      <c r="I73" s="114"/>
      <c r="J73" s="114"/>
      <c r="K73" s="114"/>
      <c r="L73" s="115"/>
      <c r="M73" s="28"/>
      <c r="N73" s="28"/>
    </row>
    <row r="74" spans="1:14" x14ac:dyDescent="0.3">
      <c r="A74" s="28"/>
      <c r="B74" s="28"/>
      <c r="C74" s="28"/>
      <c r="D74" s="111"/>
      <c r="E74" s="112"/>
      <c r="F74" s="113"/>
      <c r="G74" s="113"/>
      <c r="H74" s="113"/>
      <c r="I74" s="114"/>
      <c r="J74" s="114"/>
      <c r="K74" s="114"/>
      <c r="L74" s="115"/>
      <c r="M74" s="28"/>
      <c r="N74" s="28"/>
    </row>
    <row r="75" spans="1:14" x14ac:dyDescent="0.3">
      <c r="A75" s="28"/>
      <c r="B75" s="28"/>
      <c r="C75" s="28"/>
      <c r="D75" s="111"/>
      <c r="E75" s="112"/>
      <c r="F75" s="113"/>
      <c r="G75" s="113"/>
      <c r="H75" s="113"/>
      <c r="I75" s="114"/>
      <c r="J75" s="114"/>
      <c r="K75" s="114"/>
      <c r="L75" s="115"/>
      <c r="M75" s="28"/>
      <c r="N75" s="28"/>
    </row>
    <row r="76" spans="1:14" x14ac:dyDescent="0.3">
      <c r="A76" s="28"/>
      <c r="B76" s="28"/>
      <c r="C76" s="28"/>
      <c r="D76" s="111"/>
      <c r="E76" s="112"/>
      <c r="F76" s="113"/>
      <c r="G76" s="113"/>
      <c r="H76" s="113"/>
      <c r="I76" s="114"/>
      <c r="J76" s="114"/>
      <c r="K76" s="114"/>
      <c r="L76" s="115"/>
      <c r="M76" s="28"/>
      <c r="N76" s="28"/>
    </row>
    <row r="77" spans="1:14" x14ac:dyDescent="0.3">
      <c r="A77" s="28"/>
      <c r="B77" s="28"/>
      <c r="C77" s="28"/>
      <c r="D77" s="111"/>
      <c r="E77" s="112"/>
      <c r="F77" s="113"/>
      <c r="G77" s="113"/>
      <c r="H77" s="113"/>
      <c r="I77" s="114"/>
      <c r="J77" s="114"/>
      <c r="K77" s="114"/>
      <c r="L77" s="115"/>
      <c r="M77" s="28"/>
      <c r="N77" s="28"/>
    </row>
    <row r="78" spans="1:14" x14ac:dyDescent="0.3">
      <c r="A78" s="28"/>
      <c r="B78" s="28"/>
      <c r="C78" s="28"/>
      <c r="D78" s="111"/>
      <c r="E78" s="112"/>
      <c r="F78" s="113"/>
      <c r="G78" s="113"/>
      <c r="H78" s="113"/>
      <c r="I78" s="114"/>
      <c r="J78" s="114"/>
      <c r="K78" s="114"/>
      <c r="L78" s="115"/>
      <c r="M78" s="28"/>
      <c r="N78" s="28"/>
    </row>
    <row r="79" spans="1:14" x14ac:dyDescent="0.3">
      <c r="A79" s="28"/>
      <c r="B79" s="28"/>
      <c r="C79" s="28"/>
      <c r="D79" s="111"/>
      <c r="E79" s="112"/>
      <c r="F79" s="113"/>
      <c r="G79" s="113"/>
      <c r="H79" s="113"/>
      <c r="I79" s="114"/>
      <c r="J79" s="114"/>
      <c r="K79" s="114"/>
      <c r="L79" s="115"/>
      <c r="M79" s="28"/>
      <c r="N79" s="28"/>
    </row>
    <row r="80" spans="1:14" x14ac:dyDescent="0.3">
      <c r="A80" s="28"/>
      <c r="B80" s="28"/>
      <c r="C80" s="28"/>
      <c r="D80" s="111"/>
      <c r="E80" s="112"/>
      <c r="F80" s="113"/>
      <c r="G80" s="113"/>
      <c r="H80" s="113"/>
      <c r="I80" s="114"/>
      <c r="J80" s="114"/>
      <c r="K80" s="114"/>
      <c r="L80" s="115"/>
      <c r="M80" s="28"/>
      <c r="N80" s="28"/>
    </row>
    <row r="81" spans="1:14" x14ac:dyDescent="0.3">
      <c r="A81" s="28"/>
      <c r="B81" s="28"/>
      <c r="C81" s="28"/>
      <c r="D81" s="111"/>
      <c r="E81" s="112"/>
      <c r="F81" s="113"/>
      <c r="G81" s="113"/>
      <c r="H81" s="113"/>
      <c r="I81" s="114"/>
      <c r="J81" s="114"/>
      <c r="K81" s="114"/>
      <c r="L81" s="115"/>
      <c r="M81" s="28"/>
      <c r="N81" s="28"/>
    </row>
    <row r="82" spans="1:14" x14ac:dyDescent="0.3">
      <c r="A82" s="28"/>
      <c r="B82" s="28"/>
      <c r="C82" s="28"/>
      <c r="D82" s="111"/>
      <c r="E82" s="112"/>
      <c r="F82" s="113"/>
      <c r="G82" s="113"/>
      <c r="H82" s="113"/>
      <c r="I82" s="114"/>
      <c r="J82" s="114"/>
      <c r="K82" s="114"/>
      <c r="L82" s="115"/>
      <c r="M82" s="28"/>
      <c r="N82" s="28"/>
    </row>
    <row r="83" spans="1:14" x14ac:dyDescent="0.3">
      <c r="A83" s="28"/>
      <c r="B83" s="28"/>
      <c r="C83" s="28"/>
      <c r="D83" s="111"/>
      <c r="E83" s="112"/>
      <c r="F83" s="113"/>
      <c r="G83" s="113"/>
      <c r="H83" s="113"/>
      <c r="I83" s="114"/>
      <c r="J83" s="114"/>
      <c r="K83" s="114"/>
      <c r="L83" s="115"/>
      <c r="M83" s="28"/>
      <c r="N83" s="28"/>
    </row>
    <row r="84" spans="1:14" x14ac:dyDescent="0.3">
      <c r="A84" s="28"/>
      <c r="B84" s="28"/>
      <c r="C84" s="28"/>
      <c r="D84" s="111"/>
      <c r="E84" s="112"/>
      <c r="F84" s="113"/>
      <c r="G84" s="113"/>
      <c r="H84" s="113"/>
      <c r="I84" s="114"/>
      <c r="J84" s="114"/>
      <c r="K84" s="114"/>
      <c r="L84" s="115"/>
      <c r="M84" s="28"/>
      <c r="N84" s="28"/>
    </row>
    <row r="85" spans="1:14" x14ac:dyDescent="0.3">
      <c r="A85" s="28"/>
      <c r="B85" s="28"/>
      <c r="C85" s="28"/>
      <c r="D85" s="111"/>
      <c r="E85" s="112"/>
      <c r="F85" s="113"/>
      <c r="G85" s="113"/>
      <c r="H85" s="113"/>
      <c r="I85" s="114"/>
      <c r="J85" s="114"/>
      <c r="K85" s="114"/>
      <c r="L85" s="115"/>
      <c r="M85" s="28"/>
      <c r="N85" s="28"/>
    </row>
    <row r="86" spans="1:14" x14ac:dyDescent="0.3">
      <c r="A86" s="28"/>
      <c r="B86" s="28"/>
      <c r="C86" s="28"/>
      <c r="D86" s="111"/>
      <c r="E86" s="112"/>
      <c r="F86" s="113"/>
      <c r="G86" s="113"/>
      <c r="H86" s="113"/>
      <c r="I86" s="114"/>
      <c r="J86" s="114"/>
      <c r="K86" s="114"/>
      <c r="L86" s="115"/>
      <c r="M86" s="28"/>
      <c r="N86" s="28"/>
    </row>
    <row r="87" spans="1:14" x14ac:dyDescent="0.3">
      <c r="A87" s="28"/>
      <c r="B87" s="28"/>
      <c r="C87" s="28"/>
      <c r="D87" s="111"/>
      <c r="E87" s="112"/>
      <c r="F87" s="113"/>
      <c r="G87" s="113"/>
      <c r="H87" s="113"/>
      <c r="I87" s="114"/>
      <c r="J87" s="114"/>
      <c r="K87" s="114"/>
      <c r="L87" s="115"/>
      <c r="M87" s="28"/>
      <c r="N87" s="28"/>
    </row>
    <row r="88" spans="1:14" x14ac:dyDescent="0.3">
      <c r="A88" s="28"/>
      <c r="B88" s="28"/>
      <c r="C88" s="28"/>
      <c r="D88" s="111"/>
      <c r="E88" s="112"/>
      <c r="F88" s="113"/>
      <c r="G88" s="113"/>
      <c r="H88" s="113"/>
      <c r="I88" s="114"/>
      <c r="J88" s="114"/>
      <c r="K88" s="114"/>
      <c r="L88" s="115"/>
      <c r="M88" s="28"/>
      <c r="N88" s="28"/>
    </row>
    <row r="89" spans="1:14" x14ac:dyDescent="0.3">
      <c r="A89" s="28"/>
      <c r="B89" s="28"/>
      <c r="C89" s="28"/>
      <c r="D89" s="111"/>
      <c r="E89" s="112"/>
      <c r="F89" s="113"/>
      <c r="G89" s="113"/>
      <c r="H89" s="113"/>
      <c r="I89" s="114"/>
      <c r="J89" s="114"/>
      <c r="K89" s="114"/>
      <c r="L89" s="115"/>
      <c r="M89" s="28"/>
      <c r="N89" s="28"/>
    </row>
    <row r="90" spans="1:14" x14ac:dyDescent="0.3">
      <c r="A90" s="28"/>
      <c r="B90" s="28"/>
      <c r="C90" s="28"/>
      <c r="D90" s="111"/>
      <c r="E90" s="112"/>
      <c r="F90" s="113"/>
      <c r="G90" s="113"/>
      <c r="H90" s="113"/>
      <c r="I90" s="114"/>
      <c r="J90" s="114"/>
      <c r="K90" s="114"/>
      <c r="L90" s="115"/>
      <c r="M90" s="28"/>
      <c r="N90" s="28"/>
    </row>
    <row r="91" spans="1:14" x14ac:dyDescent="0.3">
      <c r="A91" s="28"/>
      <c r="B91" s="28"/>
      <c r="C91" s="28"/>
      <c r="D91" s="111"/>
      <c r="E91" s="112"/>
      <c r="F91" s="113"/>
      <c r="G91" s="113"/>
      <c r="H91" s="113"/>
      <c r="I91" s="114"/>
      <c r="J91" s="114"/>
      <c r="K91" s="114"/>
      <c r="L91" s="115"/>
      <c r="M91" s="28"/>
      <c r="N91" s="28"/>
    </row>
    <row r="92" spans="1:14" x14ac:dyDescent="0.3">
      <c r="A92" s="28"/>
      <c r="B92" s="28"/>
      <c r="C92" s="28"/>
      <c r="D92" s="111"/>
      <c r="E92" s="112"/>
      <c r="F92" s="113"/>
      <c r="G92" s="113"/>
      <c r="H92" s="113"/>
      <c r="I92" s="114"/>
      <c r="J92" s="114"/>
      <c r="K92" s="114"/>
      <c r="L92" s="115"/>
      <c r="M92" s="28"/>
      <c r="N92" s="28"/>
    </row>
    <row r="93" spans="1:14" x14ac:dyDescent="0.3">
      <c r="A93" s="28"/>
      <c r="B93" s="28"/>
      <c r="C93" s="28"/>
      <c r="D93" s="111"/>
      <c r="E93" s="112"/>
      <c r="F93" s="113"/>
      <c r="G93" s="113"/>
      <c r="H93" s="113"/>
      <c r="I93" s="114"/>
      <c r="J93" s="114"/>
      <c r="K93" s="114"/>
      <c r="L93" s="115"/>
      <c r="M93" s="28"/>
      <c r="N93" s="28"/>
    </row>
    <row r="94" spans="1:14" x14ac:dyDescent="0.3">
      <c r="A94" s="28"/>
      <c r="B94" s="28"/>
      <c r="C94" s="28"/>
      <c r="D94" s="111"/>
      <c r="E94" s="112"/>
      <c r="F94" s="113"/>
      <c r="G94" s="113"/>
      <c r="H94" s="113"/>
      <c r="I94" s="114"/>
      <c r="J94" s="114"/>
      <c r="K94" s="114"/>
      <c r="L94" s="115"/>
      <c r="M94" s="28"/>
      <c r="N94" s="28"/>
    </row>
    <row r="95" spans="1:14" x14ac:dyDescent="0.3">
      <c r="A95" s="28"/>
      <c r="B95" s="28"/>
      <c r="C95" s="28"/>
      <c r="D95" s="111"/>
      <c r="E95" s="112"/>
      <c r="F95" s="113"/>
      <c r="G95" s="113"/>
      <c r="H95" s="113"/>
      <c r="I95" s="114"/>
      <c r="J95" s="114"/>
      <c r="K95" s="114"/>
      <c r="L95" s="115"/>
      <c r="M95" s="28"/>
      <c r="N95" s="28"/>
    </row>
    <row r="96" spans="1:14" x14ac:dyDescent="0.3">
      <c r="A96" s="28"/>
      <c r="B96" s="28"/>
      <c r="C96" s="28"/>
      <c r="D96" s="111"/>
      <c r="E96" s="112"/>
      <c r="F96" s="113"/>
      <c r="G96" s="113"/>
      <c r="H96" s="113"/>
      <c r="I96" s="114"/>
      <c r="J96" s="114"/>
      <c r="K96" s="114"/>
      <c r="L96" s="115"/>
      <c r="M96" s="28"/>
      <c r="N96" s="28"/>
    </row>
    <row r="97" spans="1:14" x14ac:dyDescent="0.3">
      <c r="A97" s="28"/>
      <c r="B97" s="28"/>
      <c r="C97" s="28"/>
      <c r="D97" s="111"/>
      <c r="E97" s="112"/>
      <c r="F97" s="113"/>
      <c r="G97" s="113"/>
      <c r="H97" s="113"/>
      <c r="I97" s="114"/>
      <c r="J97" s="114"/>
      <c r="K97" s="114"/>
      <c r="L97" s="115"/>
      <c r="M97" s="28"/>
      <c r="N97" s="28"/>
    </row>
    <row r="98" spans="1:14" x14ac:dyDescent="0.3">
      <c r="A98" s="28"/>
      <c r="B98" s="28"/>
      <c r="C98" s="28"/>
      <c r="D98" s="111"/>
      <c r="E98" s="112"/>
      <c r="F98" s="113"/>
      <c r="G98" s="113"/>
      <c r="H98" s="113"/>
      <c r="I98" s="114"/>
      <c r="J98" s="114"/>
      <c r="K98" s="114"/>
      <c r="L98" s="115"/>
      <c r="M98" s="28"/>
      <c r="N98" s="28"/>
    </row>
    <row r="99" spans="1:14" x14ac:dyDescent="0.3">
      <c r="A99" s="28"/>
      <c r="B99" s="28"/>
      <c r="C99" s="28"/>
      <c r="D99" s="111"/>
      <c r="E99" s="112"/>
      <c r="F99" s="113"/>
      <c r="G99" s="113"/>
      <c r="H99" s="113"/>
      <c r="I99" s="114"/>
      <c r="J99" s="114"/>
      <c r="K99" s="114"/>
      <c r="L99" s="115"/>
      <c r="M99" s="28"/>
      <c r="N99" s="28"/>
    </row>
    <row r="100" spans="1:14" x14ac:dyDescent="0.3">
      <c r="A100" s="28"/>
      <c r="B100" s="28"/>
      <c r="C100" s="28"/>
      <c r="D100" s="111"/>
      <c r="E100" s="112"/>
      <c r="F100" s="113"/>
      <c r="G100" s="113"/>
      <c r="H100" s="113"/>
      <c r="I100" s="114"/>
      <c r="J100" s="114"/>
      <c r="K100" s="114"/>
      <c r="L100" s="115"/>
      <c r="M100" s="28"/>
      <c r="N100" s="28"/>
    </row>
    <row r="101" spans="1:14" x14ac:dyDescent="0.3">
      <c r="A101" s="28"/>
      <c r="B101" s="28"/>
      <c r="C101" s="28"/>
      <c r="D101" s="111"/>
      <c r="E101" s="112"/>
      <c r="F101" s="113"/>
      <c r="G101" s="113"/>
      <c r="H101" s="113"/>
      <c r="I101" s="114"/>
      <c r="J101" s="114"/>
      <c r="K101" s="114"/>
      <c r="L101" s="115"/>
      <c r="M101" s="28"/>
      <c r="N101" s="28"/>
    </row>
    <row r="102" spans="1:14" x14ac:dyDescent="0.3">
      <c r="A102" s="28"/>
      <c r="B102" s="28"/>
      <c r="C102" s="28"/>
      <c r="D102" s="111"/>
      <c r="E102" s="112"/>
      <c r="F102" s="113"/>
      <c r="G102" s="113"/>
      <c r="H102" s="113"/>
      <c r="I102" s="114"/>
      <c r="J102" s="114"/>
      <c r="K102" s="114"/>
      <c r="L102" s="115"/>
      <c r="M102" s="28"/>
      <c r="N102" s="28"/>
    </row>
    <row r="103" spans="1:14" x14ac:dyDescent="0.3">
      <c r="A103" s="28"/>
      <c r="B103" s="28"/>
      <c r="C103" s="28"/>
      <c r="D103" s="111"/>
      <c r="E103" s="112"/>
      <c r="F103" s="113"/>
      <c r="G103" s="113"/>
      <c r="H103" s="113"/>
      <c r="I103" s="114"/>
      <c r="J103" s="114"/>
      <c r="K103" s="114"/>
      <c r="L103" s="115"/>
      <c r="M103" s="28"/>
      <c r="N103" s="28"/>
    </row>
    <row r="104" spans="1:14" x14ac:dyDescent="0.3">
      <c r="A104" s="28"/>
      <c r="B104" s="28"/>
      <c r="C104" s="28"/>
      <c r="D104" s="111"/>
      <c r="E104" s="112"/>
      <c r="F104" s="113"/>
      <c r="G104" s="113"/>
      <c r="H104" s="113"/>
      <c r="I104" s="114"/>
      <c r="J104" s="114"/>
      <c r="K104" s="114"/>
      <c r="L104" s="115"/>
      <c r="M104" s="28"/>
      <c r="N104" s="28"/>
    </row>
    <row r="105" spans="1:14" x14ac:dyDescent="0.3">
      <c r="A105" s="28"/>
      <c r="B105" s="28"/>
      <c r="C105" s="28"/>
      <c r="D105" s="111"/>
      <c r="E105" s="112"/>
      <c r="F105" s="113"/>
      <c r="G105" s="113"/>
      <c r="H105" s="113"/>
      <c r="I105" s="114"/>
      <c r="J105" s="114"/>
      <c r="K105" s="114"/>
      <c r="L105" s="115"/>
      <c r="M105" s="28"/>
      <c r="N105" s="28"/>
    </row>
    <row r="106" spans="1:14" x14ac:dyDescent="0.3">
      <c r="A106" s="28"/>
      <c r="B106" s="28"/>
      <c r="C106" s="28"/>
      <c r="D106" s="111"/>
      <c r="E106" s="112"/>
      <c r="F106" s="113"/>
      <c r="G106" s="113"/>
      <c r="H106" s="113"/>
      <c r="I106" s="114"/>
      <c r="J106" s="114"/>
      <c r="K106" s="114"/>
      <c r="L106" s="115"/>
      <c r="M106" s="28"/>
      <c r="N106" s="28"/>
    </row>
    <row r="107" spans="1:14" x14ac:dyDescent="0.3">
      <c r="A107" s="28"/>
      <c r="B107" s="28"/>
      <c r="C107" s="28"/>
      <c r="D107" s="111"/>
      <c r="E107" s="112"/>
      <c r="F107" s="113"/>
      <c r="G107" s="113"/>
      <c r="H107" s="113"/>
      <c r="I107" s="114"/>
      <c r="J107" s="114"/>
      <c r="K107" s="114"/>
      <c r="L107" s="115"/>
      <c r="M107" s="28"/>
      <c r="N107" s="28"/>
    </row>
    <row r="108" spans="1:14" x14ac:dyDescent="0.3">
      <c r="A108" s="28"/>
      <c r="B108" s="28"/>
      <c r="C108" s="28"/>
      <c r="D108" s="111"/>
      <c r="E108" s="112"/>
      <c r="F108" s="113"/>
      <c r="G108" s="113"/>
      <c r="H108" s="113"/>
      <c r="I108" s="114"/>
      <c r="J108" s="114"/>
      <c r="K108" s="114"/>
      <c r="L108" s="115"/>
      <c r="M108" s="28"/>
      <c r="N108" s="28"/>
    </row>
    <row r="109" spans="1:14" x14ac:dyDescent="0.3">
      <c r="A109" s="28"/>
      <c r="B109" s="28"/>
      <c r="C109" s="28"/>
      <c r="D109" s="111"/>
      <c r="E109" s="112"/>
      <c r="F109" s="113"/>
      <c r="G109" s="113"/>
      <c r="H109" s="113"/>
      <c r="I109" s="114"/>
      <c r="J109" s="114"/>
      <c r="K109" s="114"/>
      <c r="L109" s="115"/>
      <c r="M109" s="28"/>
      <c r="N109" s="28"/>
    </row>
    <row r="110" spans="1:14" x14ac:dyDescent="0.3">
      <c r="A110" s="28"/>
      <c r="B110" s="28"/>
      <c r="C110" s="28"/>
      <c r="D110" s="111"/>
      <c r="E110" s="112"/>
      <c r="F110" s="113"/>
      <c r="G110" s="113"/>
      <c r="H110" s="113"/>
      <c r="I110" s="114"/>
      <c r="J110" s="114"/>
      <c r="K110" s="114"/>
      <c r="L110" s="115"/>
      <c r="M110" s="28"/>
      <c r="N110" s="28"/>
    </row>
    <row r="111" spans="1:14" x14ac:dyDescent="0.3">
      <c r="A111" s="28"/>
      <c r="B111" s="28"/>
      <c r="C111" s="28"/>
      <c r="D111" s="111"/>
      <c r="E111" s="112"/>
      <c r="F111" s="113"/>
      <c r="G111" s="113"/>
      <c r="H111" s="113"/>
      <c r="I111" s="114"/>
      <c r="J111" s="114"/>
      <c r="K111" s="114"/>
      <c r="L111" s="115"/>
      <c r="M111" s="28"/>
      <c r="N111" s="28"/>
    </row>
    <row r="112" spans="1:14" x14ac:dyDescent="0.3">
      <c r="A112" s="28"/>
      <c r="B112" s="28"/>
      <c r="C112" s="28"/>
      <c r="D112" s="111"/>
      <c r="E112" s="112"/>
      <c r="F112" s="113"/>
      <c r="G112" s="113"/>
      <c r="H112" s="113"/>
      <c r="I112" s="114"/>
      <c r="J112" s="114"/>
      <c r="K112" s="114"/>
      <c r="L112" s="115"/>
      <c r="M112" s="28"/>
      <c r="N112" s="28"/>
    </row>
    <row r="113" spans="1:14" x14ac:dyDescent="0.3">
      <c r="A113" s="28"/>
      <c r="B113" s="28"/>
      <c r="C113" s="28"/>
      <c r="D113" s="111"/>
      <c r="E113" s="112"/>
      <c r="F113" s="113"/>
      <c r="G113" s="113"/>
      <c r="H113" s="113"/>
      <c r="I113" s="114"/>
      <c r="J113" s="114"/>
      <c r="K113" s="114"/>
      <c r="L113" s="115"/>
      <c r="M113" s="28"/>
      <c r="N113" s="28"/>
    </row>
    <row r="114" spans="1:14" x14ac:dyDescent="0.3">
      <c r="A114" s="28"/>
      <c r="B114" s="28"/>
      <c r="C114" s="28"/>
      <c r="D114" s="111"/>
      <c r="E114" s="112"/>
      <c r="F114" s="113"/>
      <c r="G114" s="113"/>
      <c r="H114" s="113"/>
      <c r="I114" s="114"/>
      <c r="J114" s="114"/>
      <c r="K114" s="114"/>
      <c r="L114" s="115"/>
      <c r="M114" s="28"/>
      <c r="N114" s="28"/>
    </row>
    <row r="115" spans="1:14" x14ac:dyDescent="0.3">
      <c r="A115" s="28"/>
      <c r="B115" s="28"/>
      <c r="C115" s="28"/>
      <c r="D115" s="111"/>
      <c r="E115" s="112"/>
      <c r="F115" s="113"/>
      <c r="G115" s="113"/>
      <c r="H115" s="113"/>
      <c r="I115" s="114"/>
      <c r="J115" s="114"/>
      <c r="K115" s="114"/>
      <c r="L115" s="115"/>
      <c r="M115" s="28"/>
      <c r="N115" s="28"/>
    </row>
    <row r="116" spans="1:14" x14ac:dyDescent="0.3">
      <c r="A116" s="28"/>
      <c r="B116" s="28"/>
      <c r="C116" s="28"/>
      <c r="D116" s="111"/>
      <c r="E116" s="112"/>
      <c r="F116" s="113"/>
      <c r="G116" s="113"/>
      <c r="H116" s="113"/>
      <c r="I116" s="114"/>
      <c r="J116" s="114"/>
      <c r="K116" s="114"/>
      <c r="L116" s="115"/>
      <c r="M116" s="28"/>
      <c r="N116" s="28"/>
    </row>
    <row r="117" spans="1:14" x14ac:dyDescent="0.3">
      <c r="A117" s="28"/>
      <c r="B117" s="28"/>
      <c r="C117" s="28"/>
      <c r="D117" s="111"/>
      <c r="E117" s="112"/>
      <c r="F117" s="113"/>
      <c r="G117" s="113"/>
      <c r="H117" s="113"/>
      <c r="I117" s="114"/>
      <c r="J117" s="114"/>
      <c r="K117" s="114"/>
      <c r="L117" s="115"/>
      <c r="M117" s="28"/>
      <c r="N117" s="28"/>
    </row>
    <row r="118" spans="1:14" x14ac:dyDescent="0.3">
      <c r="A118" s="28"/>
      <c r="B118" s="28"/>
      <c r="C118" s="28"/>
      <c r="D118" s="111"/>
      <c r="E118" s="112"/>
      <c r="F118" s="113"/>
      <c r="G118" s="113"/>
      <c r="H118" s="113"/>
      <c r="I118" s="114"/>
      <c r="J118" s="114"/>
      <c r="K118" s="114"/>
      <c r="L118" s="115"/>
      <c r="M118" s="28"/>
      <c r="N118" s="28"/>
    </row>
    <row r="119" spans="1:14" x14ac:dyDescent="0.3">
      <c r="A119" s="28"/>
      <c r="B119" s="28"/>
      <c r="C119" s="28"/>
      <c r="D119" s="111"/>
      <c r="E119" s="112"/>
      <c r="F119" s="113"/>
      <c r="G119" s="113"/>
      <c r="H119" s="113"/>
      <c r="I119" s="114"/>
      <c r="J119" s="114"/>
      <c r="K119" s="114"/>
      <c r="L119" s="115"/>
      <c r="M119" s="28"/>
      <c r="N119" s="28"/>
    </row>
    <row r="120" spans="1:14" x14ac:dyDescent="0.3">
      <c r="A120" s="28"/>
      <c r="B120" s="28"/>
      <c r="C120" s="28"/>
      <c r="D120" s="111"/>
      <c r="E120" s="112"/>
      <c r="F120" s="113"/>
      <c r="G120" s="113"/>
      <c r="H120" s="113"/>
      <c r="I120" s="114"/>
      <c r="J120" s="114"/>
      <c r="K120" s="114"/>
      <c r="L120" s="115"/>
      <c r="M120" s="28"/>
      <c r="N120" s="28"/>
    </row>
    <row r="121" spans="1:14" x14ac:dyDescent="0.3">
      <c r="A121" s="28"/>
      <c r="B121" s="28"/>
      <c r="C121" s="28"/>
      <c r="D121" s="111"/>
      <c r="E121" s="112"/>
      <c r="F121" s="113"/>
      <c r="G121" s="113"/>
      <c r="H121" s="113"/>
      <c r="I121" s="114"/>
      <c r="J121" s="114"/>
      <c r="K121" s="114"/>
      <c r="L121" s="115"/>
      <c r="M121" s="28"/>
      <c r="N121" s="28"/>
    </row>
    <row r="122" spans="1:14" x14ac:dyDescent="0.3">
      <c r="A122" s="28"/>
      <c r="B122" s="28"/>
      <c r="C122" s="28"/>
      <c r="D122" s="111"/>
      <c r="E122" s="112"/>
      <c r="F122" s="113"/>
      <c r="G122" s="113"/>
      <c r="H122" s="113"/>
      <c r="I122" s="114"/>
      <c r="J122" s="114"/>
      <c r="K122" s="114"/>
      <c r="L122" s="115"/>
      <c r="M122" s="28"/>
      <c r="N122" s="28"/>
    </row>
    <row r="123" spans="1:14" x14ac:dyDescent="0.3">
      <c r="A123" s="28"/>
      <c r="B123" s="28"/>
      <c r="C123" s="28"/>
      <c r="D123" s="111"/>
      <c r="E123" s="112"/>
      <c r="F123" s="113"/>
      <c r="G123" s="113"/>
      <c r="H123" s="113"/>
      <c r="I123" s="114"/>
      <c r="J123" s="114"/>
      <c r="K123" s="114"/>
      <c r="L123" s="115"/>
      <c r="M123" s="28"/>
      <c r="N123" s="28"/>
    </row>
    <row r="124" spans="1:14" x14ac:dyDescent="0.3">
      <c r="A124" s="28"/>
      <c r="B124" s="28"/>
      <c r="C124" s="28"/>
      <c r="D124" s="111"/>
      <c r="E124" s="112"/>
      <c r="F124" s="113"/>
      <c r="G124" s="113"/>
      <c r="H124" s="113"/>
      <c r="I124" s="114"/>
      <c r="J124" s="114"/>
      <c r="K124" s="114"/>
      <c r="L124" s="115"/>
      <c r="M124" s="28"/>
      <c r="N124" s="28"/>
    </row>
    <row r="125" spans="1:14" x14ac:dyDescent="0.3">
      <c r="A125" s="28"/>
      <c r="B125" s="28"/>
      <c r="C125" s="28"/>
      <c r="D125" s="111"/>
      <c r="E125" s="112"/>
      <c r="F125" s="113"/>
      <c r="G125" s="113"/>
      <c r="H125" s="113"/>
      <c r="I125" s="114"/>
      <c r="J125" s="114"/>
      <c r="K125" s="114"/>
      <c r="L125" s="115"/>
      <c r="M125" s="28"/>
      <c r="N125" s="28"/>
    </row>
    <row r="126" spans="1:14" x14ac:dyDescent="0.3">
      <c r="A126" s="28"/>
      <c r="B126" s="28"/>
      <c r="C126" s="28"/>
      <c r="D126" s="111"/>
      <c r="E126" s="112"/>
      <c r="F126" s="113"/>
      <c r="G126" s="113"/>
      <c r="H126" s="113"/>
      <c r="I126" s="114"/>
      <c r="J126" s="114"/>
      <c r="K126" s="114"/>
      <c r="L126" s="115"/>
      <c r="M126" s="28"/>
      <c r="N126" s="28"/>
    </row>
    <row r="127" spans="1:14" x14ac:dyDescent="0.3">
      <c r="A127" s="28"/>
      <c r="B127" s="28"/>
      <c r="C127" s="28"/>
      <c r="D127" s="111"/>
      <c r="E127" s="112"/>
      <c r="F127" s="113"/>
      <c r="G127" s="113"/>
      <c r="H127" s="113"/>
      <c r="I127" s="114"/>
      <c r="J127" s="114"/>
      <c r="K127" s="114"/>
      <c r="L127" s="115"/>
      <c r="M127" s="28"/>
      <c r="N127" s="28"/>
    </row>
    <row r="128" spans="1:14" x14ac:dyDescent="0.3">
      <c r="A128" s="28"/>
      <c r="B128" s="28"/>
      <c r="C128" s="28"/>
      <c r="D128" s="111"/>
      <c r="E128" s="112"/>
      <c r="F128" s="113"/>
      <c r="G128" s="113"/>
      <c r="H128" s="113"/>
      <c r="I128" s="114"/>
      <c r="J128" s="114"/>
      <c r="K128" s="114"/>
      <c r="L128" s="115"/>
      <c r="M128" s="28"/>
      <c r="N128" s="28"/>
    </row>
    <row r="129" spans="1:14" x14ac:dyDescent="0.3">
      <c r="A129" s="28"/>
      <c r="B129" s="28"/>
      <c r="C129" s="28"/>
      <c r="D129" s="111"/>
      <c r="E129" s="112"/>
      <c r="F129" s="113"/>
      <c r="G129" s="113"/>
      <c r="H129" s="113"/>
      <c r="I129" s="114"/>
      <c r="J129" s="114"/>
      <c r="K129" s="114"/>
      <c r="L129" s="115"/>
      <c r="M129" s="28"/>
      <c r="N129" s="28"/>
    </row>
    <row r="130" spans="1:14" x14ac:dyDescent="0.3">
      <c r="A130" s="28"/>
      <c r="B130" s="28"/>
      <c r="C130" s="28"/>
      <c r="D130" s="111"/>
      <c r="E130" s="112"/>
      <c r="F130" s="113"/>
      <c r="G130" s="113"/>
      <c r="H130" s="113"/>
      <c r="I130" s="114"/>
      <c r="J130" s="114"/>
      <c r="K130" s="114"/>
      <c r="L130" s="115"/>
      <c r="M130" s="28"/>
      <c r="N130" s="28"/>
    </row>
    <row r="131" spans="1:14" x14ac:dyDescent="0.3">
      <c r="A131" s="28"/>
      <c r="B131" s="28"/>
      <c r="C131" s="28"/>
      <c r="D131" s="111"/>
      <c r="E131" s="112"/>
      <c r="F131" s="113"/>
      <c r="G131" s="113"/>
      <c r="H131" s="113"/>
      <c r="I131" s="114"/>
      <c r="J131" s="114"/>
      <c r="K131" s="114"/>
      <c r="L131" s="115"/>
      <c r="M131" s="28"/>
      <c r="N131" s="28"/>
    </row>
    <row r="132" spans="1:14" x14ac:dyDescent="0.3">
      <c r="A132" s="28"/>
      <c r="B132" s="28"/>
      <c r="C132" s="28"/>
      <c r="D132" s="111"/>
      <c r="E132" s="112"/>
      <c r="F132" s="113"/>
      <c r="G132" s="113"/>
      <c r="H132" s="113"/>
      <c r="I132" s="114"/>
      <c r="J132" s="114"/>
      <c r="K132" s="114"/>
      <c r="L132" s="115"/>
      <c r="M132" s="28"/>
      <c r="N132" s="28"/>
    </row>
    <row r="133" spans="1:14" x14ac:dyDescent="0.3">
      <c r="A133" s="28"/>
      <c r="B133" s="28"/>
      <c r="C133" s="28"/>
      <c r="D133" s="111"/>
      <c r="E133" s="112"/>
      <c r="F133" s="113"/>
      <c r="G133" s="113"/>
      <c r="H133" s="113"/>
      <c r="I133" s="114"/>
      <c r="J133" s="114"/>
      <c r="K133" s="114"/>
      <c r="L133" s="115"/>
      <c r="M133" s="28"/>
      <c r="N133" s="28"/>
    </row>
    <row r="134" spans="1:14" x14ac:dyDescent="0.3">
      <c r="A134" s="28"/>
      <c r="B134" s="28"/>
      <c r="C134" s="28"/>
      <c r="D134" s="111"/>
      <c r="E134" s="112"/>
      <c r="F134" s="113"/>
      <c r="G134" s="113"/>
      <c r="H134" s="113"/>
      <c r="I134" s="114"/>
      <c r="J134" s="114"/>
      <c r="K134" s="114"/>
      <c r="L134" s="115"/>
      <c r="M134" s="28"/>
      <c r="N134" s="28"/>
    </row>
    <row r="135" spans="1:14" x14ac:dyDescent="0.3">
      <c r="A135" s="28"/>
      <c r="B135" s="28"/>
      <c r="C135" s="28"/>
      <c r="D135" s="111"/>
      <c r="E135" s="112"/>
      <c r="F135" s="113"/>
      <c r="G135" s="113"/>
      <c r="H135" s="113"/>
      <c r="I135" s="114"/>
      <c r="J135" s="114"/>
      <c r="K135" s="114"/>
      <c r="L135" s="115"/>
      <c r="M135" s="28"/>
      <c r="N135" s="28"/>
    </row>
    <row r="136" spans="1:14" x14ac:dyDescent="0.3">
      <c r="A136" s="28"/>
      <c r="B136" s="28"/>
      <c r="C136" s="28"/>
      <c r="D136" s="111"/>
      <c r="E136" s="112"/>
      <c r="F136" s="113"/>
      <c r="G136" s="113"/>
      <c r="H136" s="113"/>
      <c r="I136" s="114"/>
      <c r="J136" s="114"/>
      <c r="K136" s="114"/>
      <c r="L136" s="115"/>
      <c r="M136" s="28"/>
      <c r="N136" s="28"/>
    </row>
    <row r="137" spans="1:14" x14ac:dyDescent="0.3">
      <c r="A137" s="28"/>
      <c r="B137" s="28"/>
      <c r="C137" s="28"/>
      <c r="D137" s="111"/>
      <c r="E137" s="112"/>
      <c r="F137" s="113"/>
      <c r="G137" s="113"/>
      <c r="H137" s="113"/>
      <c r="I137" s="114"/>
      <c r="J137" s="114"/>
      <c r="K137" s="114"/>
      <c r="L137" s="115"/>
      <c r="M137" s="28"/>
      <c r="N137" s="28"/>
    </row>
    <row r="138" spans="1:14" x14ac:dyDescent="0.3">
      <c r="A138" s="28"/>
      <c r="B138" s="28"/>
      <c r="C138" s="28"/>
      <c r="D138" s="111"/>
      <c r="E138" s="112"/>
      <c r="F138" s="113"/>
      <c r="G138" s="113"/>
      <c r="H138" s="113"/>
      <c r="I138" s="114"/>
      <c r="J138" s="114"/>
      <c r="K138" s="114"/>
      <c r="L138" s="115"/>
      <c r="M138" s="28"/>
      <c r="N138" s="28"/>
    </row>
    <row r="139" spans="1:14" x14ac:dyDescent="0.3">
      <c r="A139" s="28"/>
      <c r="B139" s="28"/>
      <c r="C139" s="28"/>
      <c r="D139" s="111"/>
      <c r="E139" s="112"/>
      <c r="F139" s="113"/>
      <c r="G139" s="113"/>
      <c r="H139" s="113"/>
      <c r="I139" s="114"/>
      <c r="J139" s="114"/>
      <c r="K139" s="114"/>
      <c r="L139" s="115"/>
      <c r="M139" s="28"/>
      <c r="N139" s="28"/>
    </row>
    <row r="140" spans="1:14" x14ac:dyDescent="0.3">
      <c r="A140" s="28"/>
      <c r="B140" s="28"/>
      <c r="C140" s="28"/>
      <c r="D140" s="111"/>
      <c r="E140" s="112"/>
      <c r="F140" s="113"/>
      <c r="G140" s="113"/>
      <c r="H140" s="113"/>
      <c r="I140" s="114"/>
      <c r="J140" s="114"/>
      <c r="K140" s="114"/>
      <c r="L140" s="115"/>
      <c r="M140" s="28"/>
      <c r="N140" s="28"/>
    </row>
    <row r="141" spans="1:14" x14ac:dyDescent="0.3">
      <c r="A141" s="28"/>
      <c r="B141" s="28"/>
      <c r="C141" s="28"/>
      <c r="D141" s="111"/>
      <c r="E141" s="112"/>
      <c r="F141" s="113"/>
      <c r="G141" s="113"/>
      <c r="H141" s="113"/>
      <c r="I141" s="114"/>
      <c r="J141" s="114"/>
      <c r="K141" s="114"/>
      <c r="L141" s="115"/>
      <c r="M141" s="28"/>
      <c r="N141" s="28"/>
    </row>
    <row r="142" spans="1:14" x14ac:dyDescent="0.3">
      <c r="A142" s="28"/>
      <c r="B142" s="28"/>
      <c r="C142" s="28"/>
      <c r="D142" s="111"/>
      <c r="E142" s="112"/>
      <c r="F142" s="113"/>
      <c r="G142" s="113"/>
      <c r="H142" s="113"/>
      <c r="I142" s="114"/>
      <c r="J142" s="114"/>
      <c r="K142" s="114"/>
      <c r="L142" s="115"/>
      <c r="M142" s="28"/>
      <c r="N142" s="28"/>
    </row>
    <row r="143" spans="1:14" x14ac:dyDescent="0.3">
      <c r="A143" s="28"/>
      <c r="B143" s="28"/>
      <c r="C143" s="28"/>
      <c r="D143" s="111"/>
      <c r="E143" s="112"/>
      <c r="F143" s="113"/>
      <c r="G143" s="113"/>
      <c r="H143" s="113"/>
      <c r="I143" s="114"/>
      <c r="J143" s="114"/>
      <c r="K143" s="114"/>
      <c r="L143" s="115"/>
      <c r="M143" s="28"/>
      <c r="N143" s="28"/>
    </row>
    <row r="144" spans="1:14" x14ac:dyDescent="0.3">
      <c r="A144" s="28"/>
      <c r="B144" s="28"/>
      <c r="C144" s="28"/>
      <c r="D144" s="111"/>
      <c r="E144" s="112"/>
      <c r="F144" s="113"/>
      <c r="G144" s="113"/>
      <c r="H144" s="113"/>
      <c r="I144" s="114"/>
      <c r="J144" s="114"/>
      <c r="K144" s="114"/>
      <c r="L144" s="115"/>
      <c r="M144" s="28"/>
      <c r="N144" s="28"/>
    </row>
    <row r="145" spans="1:14" x14ac:dyDescent="0.3">
      <c r="A145" s="28"/>
      <c r="B145" s="28"/>
      <c r="C145" s="28"/>
      <c r="D145" s="111"/>
      <c r="E145" s="112"/>
      <c r="F145" s="113"/>
      <c r="G145" s="113"/>
      <c r="H145" s="113"/>
      <c r="I145" s="114"/>
      <c r="J145" s="114"/>
      <c r="K145" s="114"/>
      <c r="L145" s="115"/>
      <c r="M145" s="28"/>
      <c r="N145" s="28"/>
    </row>
    <row r="146" spans="1:14" x14ac:dyDescent="0.3">
      <c r="A146" s="28"/>
      <c r="B146" s="28"/>
      <c r="C146" s="28"/>
      <c r="D146" s="111"/>
      <c r="E146" s="112"/>
      <c r="F146" s="113"/>
      <c r="G146" s="113"/>
      <c r="H146" s="113"/>
      <c r="I146" s="114"/>
      <c r="J146" s="114"/>
      <c r="K146" s="114"/>
      <c r="L146" s="115"/>
      <c r="M146" s="28"/>
      <c r="N146" s="28"/>
    </row>
    <row r="147" spans="1:14" x14ac:dyDescent="0.3">
      <c r="A147" s="28"/>
      <c r="B147" s="28"/>
      <c r="C147" s="28"/>
      <c r="D147" s="111"/>
      <c r="E147" s="112"/>
      <c r="F147" s="113"/>
      <c r="G147" s="113"/>
      <c r="H147" s="113"/>
      <c r="I147" s="114"/>
      <c r="J147" s="114"/>
      <c r="K147" s="114"/>
      <c r="L147" s="115"/>
      <c r="M147" s="28"/>
      <c r="N147" s="28"/>
    </row>
    <row r="148" spans="1:14" x14ac:dyDescent="0.3">
      <c r="A148" s="28"/>
      <c r="B148" s="28"/>
      <c r="C148" s="28"/>
      <c r="D148" s="111"/>
      <c r="E148" s="112"/>
      <c r="F148" s="113"/>
      <c r="G148" s="113"/>
      <c r="H148" s="113"/>
      <c r="I148" s="114"/>
      <c r="J148" s="114"/>
      <c r="K148" s="114"/>
      <c r="L148" s="115"/>
      <c r="M148" s="28"/>
      <c r="N148" s="28"/>
    </row>
    <row r="149" spans="1:14" x14ac:dyDescent="0.3">
      <c r="A149" s="28"/>
      <c r="B149" s="28"/>
      <c r="C149" s="28"/>
      <c r="D149" s="111"/>
      <c r="E149" s="112"/>
      <c r="F149" s="113"/>
      <c r="G149" s="113"/>
      <c r="H149" s="113"/>
      <c r="I149" s="114"/>
      <c r="J149" s="114"/>
      <c r="K149" s="114"/>
      <c r="L149" s="115"/>
      <c r="M149" s="28"/>
      <c r="N149" s="28"/>
    </row>
    <row r="150" spans="1:14" x14ac:dyDescent="0.3">
      <c r="A150" s="28"/>
      <c r="B150" s="28"/>
      <c r="C150" s="28"/>
      <c r="D150" s="111"/>
      <c r="E150" s="112"/>
      <c r="F150" s="113"/>
      <c r="G150" s="113"/>
      <c r="H150" s="113"/>
      <c r="I150" s="114"/>
      <c r="J150" s="114"/>
      <c r="K150" s="114"/>
      <c r="L150" s="115"/>
      <c r="M150" s="28"/>
      <c r="N150" s="28"/>
    </row>
    <row r="151" spans="1:14" x14ac:dyDescent="0.3">
      <c r="A151" s="28"/>
      <c r="B151" s="28"/>
      <c r="C151" s="28"/>
      <c r="D151" s="111"/>
      <c r="E151" s="112"/>
      <c r="F151" s="113"/>
      <c r="G151" s="113"/>
      <c r="H151" s="113"/>
      <c r="I151" s="114"/>
      <c r="J151" s="114"/>
      <c r="K151" s="114"/>
      <c r="L151" s="115"/>
      <c r="M151" s="28"/>
      <c r="N151" s="28"/>
    </row>
    <row r="152" spans="1:14" x14ac:dyDescent="0.3">
      <c r="A152" s="28"/>
      <c r="B152" s="28"/>
      <c r="C152" s="28"/>
      <c r="D152" s="111"/>
      <c r="E152" s="112"/>
      <c r="F152" s="113"/>
      <c r="G152" s="113"/>
      <c r="H152" s="113"/>
      <c r="I152" s="114"/>
      <c r="J152" s="114"/>
      <c r="K152" s="114"/>
      <c r="L152" s="115"/>
      <c r="M152" s="28"/>
      <c r="N152" s="28"/>
    </row>
    <row r="153" spans="1:14" x14ac:dyDescent="0.3">
      <c r="A153" s="28"/>
      <c r="B153" s="28"/>
      <c r="C153" s="28"/>
      <c r="D153" s="111"/>
      <c r="E153" s="112"/>
      <c r="F153" s="113"/>
      <c r="G153" s="113"/>
      <c r="H153" s="113"/>
      <c r="I153" s="114"/>
      <c r="J153" s="114"/>
      <c r="K153" s="114"/>
      <c r="L153" s="115"/>
      <c r="M153" s="28"/>
      <c r="N153" s="28"/>
    </row>
    <row r="154" spans="1:14" x14ac:dyDescent="0.3">
      <c r="A154" s="28"/>
      <c r="B154" s="28"/>
      <c r="C154" s="28"/>
      <c r="D154" s="111"/>
      <c r="E154" s="112"/>
      <c r="F154" s="113"/>
      <c r="G154" s="113"/>
      <c r="H154" s="113"/>
      <c r="I154" s="114"/>
      <c r="J154" s="114"/>
      <c r="K154" s="114"/>
      <c r="L154" s="115"/>
      <c r="M154" s="28"/>
      <c r="N154" s="28"/>
    </row>
    <row r="155" spans="1:14" x14ac:dyDescent="0.3">
      <c r="A155" s="28"/>
      <c r="B155" s="28"/>
      <c r="C155" s="28"/>
      <c r="D155" s="111"/>
      <c r="E155" s="112"/>
      <c r="F155" s="113"/>
      <c r="G155" s="113"/>
      <c r="H155" s="113"/>
      <c r="I155" s="114"/>
      <c r="J155" s="114"/>
      <c r="K155" s="114"/>
      <c r="L155" s="115"/>
      <c r="M155" s="28"/>
      <c r="N155" s="28"/>
    </row>
    <row r="156" spans="1:14" x14ac:dyDescent="0.3">
      <c r="A156" s="28"/>
      <c r="B156" s="28"/>
      <c r="C156" s="28"/>
      <c r="D156" s="111"/>
      <c r="E156" s="112"/>
      <c r="F156" s="113"/>
      <c r="G156" s="113"/>
      <c r="H156" s="113"/>
      <c r="I156" s="114"/>
      <c r="J156" s="114"/>
      <c r="K156" s="114"/>
      <c r="L156" s="115"/>
      <c r="M156" s="28"/>
      <c r="N156" s="28"/>
    </row>
    <row r="157" spans="1:14" x14ac:dyDescent="0.3">
      <c r="A157" s="28"/>
      <c r="B157" s="28"/>
      <c r="C157" s="28"/>
      <c r="D157" s="111"/>
      <c r="E157" s="112"/>
      <c r="F157" s="113"/>
      <c r="G157" s="113"/>
      <c r="H157" s="113"/>
      <c r="I157" s="114"/>
      <c r="J157" s="114"/>
      <c r="K157" s="114"/>
      <c r="L157" s="115"/>
      <c r="M157" s="28"/>
      <c r="N157" s="28"/>
    </row>
    <row r="158" spans="1:14" x14ac:dyDescent="0.3">
      <c r="A158" s="28"/>
      <c r="B158" s="28"/>
      <c r="C158" s="28"/>
      <c r="D158" s="111"/>
      <c r="E158" s="112"/>
      <c r="F158" s="113"/>
      <c r="G158" s="113"/>
      <c r="H158" s="113"/>
      <c r="I158" s="114"/>
      <c r="J158" s="114"/>
      <c r="K158" s="114"/>
      <c r="L158" s="115"/>
      <c r="M158" s="28"/>
      <c r="N158" s="28"/>
    </row>
    <row r="159" spans="1:14" x14ac:dyDescent="0.3">
      <c r="A159" s="28"/>
      <c r="B159" s="28"/>
      <c r="C159" s="28"/>
      <c r="D159" s="111"/>
      <c r="E159" s="112"/>
      <c r="F159" s="113"/>
      <c r="G159" s="113"/>
      <c r="H159" s="113"/>
      <c r="I159" s="114"/>
      <c r="J159" s="114"/>
      <c r="K159" s="114"/>
      <c r="L159" s="115"/>
      <c r="M159" s="28"/>
      <c r="N159" s="28"/>
    </row>
    <row r="160" spans="1:14" x14ac:dyDescent="0.3">
      <c r="A160" s="28"/>
      <c r="B160" s="28"/>
      <c r="C160" s="28"/>
      <c r="D160" s="111"/>
      <c r="E160" s="112"/>
      <c r="F160" s="113"/>
      <c r="G160" s="113"/>
      <c r="H160" s="113"/>
      <c r="I160" s="114"/>
      <c r="J160" s="114"/>
      <c r="K160" s="114"/>
      <c r="L160" s="115"/>
      <c r="M160" s="28"/>
      <c r="N160" s="28"/>
    </row>
    <row r="161" spans="1:14" x14ac:dyDescent="0.3">
      <c r="A161" s="28"/>
      <c r="B161" s="28"/>
      <c r="C161" s="28"/>
      <c r="D161" s="111"/>
      <c r="E161" s="112"/>
      <c r="F161" s="113"/>
      <c r="G161" s="113"/>
      <c r="H161" s="113"/>
      <c r="I161" s="114"/>
      <c r="J161" s="114"/>
      <c r="K161" s="114"/>
      <c r="L161" s="115"/>
      <c r="M161" s="28"/>
      <c r="N161" s="28"/>
    </row>
    <row r="162" spans="1:14" x14ac:dyDescent="0.3">
      <c r="A162" s="28"/>
      <c r="B162" s="28"/>
      <c r="C162" s="28"/>
      <c r="D162" s="111"/>
      <c r="E162" s="112"/>
      <c r="F162" s="113"/>
      <c r="G162" s="113"/>
      <c r="H162" s="113"/>
      <c r="I162" s="114"/>
      <c r="J162" s="114"/>
      <c r="K162" s="114"/>
      <c r="L162" s="115"/>
      <c r="M162" s="28"/>
      <c r="N162" s="28"/>
    </row>
    <row r="163" spans="1:14" x14ac:dyDescent="0.3">
      <c r="A163" s="28"/>
      <c r="B163" s="28"/>
      <c r="C163" s="28"/>
      <c r="D163" s="111"/>
      <c r="E163" s="112"/>
      <c r="F163" s="113"/>
      <c r="G163" s="113"/>
      <c r="H163" s="113"/>
      <c r="I163" s="114"/>
      <c r="J163" s="114"/>
      <c r="K163" s="114"/>
      <c r="L163" s="115"/>
      <c r="M163" s="28"/>
      <c r="N163" s="28"/>
    </row>
    <row r="164" spans="1:14" x14ac:dyDescent="0.3">
      <c r="A164" s="28"/>
      <c r="B164" s="28"/>
      <c r="C164" s="28"/>
      <c r="D164" s="111"/>
      <c r="E164" s="112"/>
      <c r="F164" s="113"/>
      <c r="G164" s="113"/>
      <c r="H164" s="113"/>
      <c r="I164" s="114"/>
      <c r="J164" s="114"/>
      <c r="K164" s="114"/>
      <c r="L164" s="115"/>
      <c r="M164" s="28"/>
      <c r="N164" s="28"/>
    </row>
    <row r="165" spans="1:14" x14ac:dyDescent="0.3">
      <c r="A165" s="28"/>
      <c r="B165" s="28"/>
      <c r="C165" s="28"/>
      <c r="D165" s="111"/>
      <c r="E165" s="112"/>
      <c r="F165" s="113"/>
      <c r="G165" s="113"/>
      <c r="H165" s="113"/>
      <c r="I165" s="114"/>
      <c r="J165" s="114"/>
      <c r="K165" s="114"/>
      <c r="L165" s="115"/>
      <c r="M165" s="28"/>
      <c r="N165" s="28"/>
    </row>
    <row r="166" spans="1:14" x14ac:dyDescent="0.3">
      <c r="A166" s="28"/>
      <c r="B166" s="28"/>
      <c r="C166" s="28"/>
      <c r="D166" s="111"/>
      <c r="E166" s="112"/>
      <c r="F166" s="113"/>
      <c r="G166" s="113"/>
      <c r="H166" s="113"/>
      <c r="I166" s="114"/>
      <c r="J166" s="114"/>
      <c r="K166" s="114"/>
      <c r="L166" s="115"/>
      <c r="M166" s="28"/>
      <c r="N166" s="28"/>
    </row>
    <row r="167" spans="1:14" x14ac:dyDescent="0.3">
      <c r="A167" s="28"/>
      <c r="B167" s="28"/>
      <c r="C167" s="28"/>
      <c r="D167" s="111"/>
      <c r="E167" s="112"/>
      <c r="F167" s="113"/>
      <c r="G167" s="113"/>
      <c r="H167" s="113"/>
      <c r="I167" s="114"/>
      <c r="J167" s="114"/>
      <c r="K167" s="114"/>
      <c r="L167" s="115"/>
      <c r="M167" s="28"/>
      <c r="N167" s="28"/>
    </row>
    <row r="168" spans="1:14" x14ac:dyDescent="0.3">
      <c r="A168" s="28"/>
      <c r="B168" s="28"/>
      <c r="C168" s="28"/>
      <c r="D168" s="111"/>
      <c r="E168" s="112"/>
      <c r="F168" s="113"/>
      <c r="G168" s="113"/>
      <c r="H168" s="113"/>
      <c r="I168" s="114"/>
      <c r="J168" s="114"/>
      <c r="K168" s="114"/>
      <c r="L168" s="115"/>
      <c r="M168" s="28"/>
      <c r="N168" s="28"/>
    </row>
    <row r="169" spans="1:14" x14ac:dyDescent="0.3">
      <c r="A169" s="28"/>
      <c r="B169" s="28"/>
      <c r="C169" s="28"/>
      <c r="D169" s="111"/>
      <c r="E169" s="112"/>
      <c r="F169" s="113"/>
      <c r="G169" s="113"/>
      <c r="H169" s="113"/>
      <c r="I169" s="114"/>
      <c r="J169" s="114"/>
      <c r="K169" s="114"/>
      <c r="L169" s="115"/>
      <c r="M169" s="28"/>
      <c r="N169" s="28"/>
    </row>
    <row r="170" spans="1:14" x14ac:dyDescent="0.3">
      <c r="A170" s="28"/>
      <c r="B170" s="28"/>
      <c r="C170" s="28"/>
      <c r="D170" s="111"/>
      <c r="E170" s="112"/>
      <c r="F170" s="113"/>
      <c r="G170" s="113"/>
      <c r="H170" s="113"/>
      <c r="I170" s="114"/>
      <c r="J170" s="114"/>
      <c r="K170" s="114"/>
      <c r="L170" s="115"/>
      <c r="M170" s="28"/>
      <c r="N170" s="28"/>
    </row>
    <row r="171" spans="1:14" x14ac:dyDescent="0.3">
      <c r="A171" s="28"/>
      <c r="B171" s="28"/>
      <c r="C171" s="28"/>
      <c r="D171" s="111"/>
      <c r="E171" s="112"/>
      <c r="F171" s="113"/>
      <c r="G171" s="113"/>
      <c r="H171" s="113"/>
      <c r="I171" s="114"/>
      <c r="J171" s="114"/>
      <c r="K171" s="114"/>
      <c r="L171" s="115"/>
      <c r="M171" s="28"/>
      <c r="N171" s="28"/>
    </row>
    <row r="172" spans="1:14" x14ac:dyDescent="0.3">
      <c r="A172" s="28"/>
      <c r="B172" s="28"/>
      <c r="C172" s="28"/>
      <c r="D172" s="111"/>
      <c r="E172" s="112"/>
      <c r="F172" s="113"/>
      <c r="G172" s="113"/>
      <c r="H172" s="113"/>
      <c r="I172" s="114"/>
      <c r="J172" s="114"/>
      <c r="K172" s="114"/>
      <c r="L172" s="115"/>
      <c r="M172" s="28"/>
      <c r="N172" s="28"/>
    </row>
    <row r="173" spans="1:14" x14ac:dyDescent="0.3">
      <c r="A173" s="28"/>
      <c r="B173" s="28"/>
      <c r="C173" s="28"/>
      <c r="D173" s="111"/>
      <c r="E173" s="112"/>
      <c r="F173" s="113"/>
      <c r="G173" s="113"/>
      <c r="H173" s="113"/>
      <c r="I173" s="114"/>
      <c r="J173" s="114"/>
      <c r="K173" s="114"/>
      <c r="L173" s="115"/>
      <c r="M173" s="28"/>
      <c r="N173" s="28"/>
    </row>
    <row r="174" spans="1:14" x14ac:dyDescent="0.3">
      <c r="A174" s="28"/>
      <c r="B174" s="28"/>
      <c r="C174" s="28"/>
      <c r="D174" s="111"/>
      <c r="E174" s="112"/>
      <c r="F174" s="113"/>
      <c r="G174" s="113"/>
      <c r="H174" s="113"/>
      <c r="I174" s="114"/>
      <c r="J174" s="114"/>
      <c r="K174" s="114"/>
      <c r="L174" s="115"/>
      <c r="M174" s="28"/>
      <c r="N174" s="28"/>
    </row>
    <row r="175" spans="1:14" x14ac:dyDescent="0.3">
      <c r="A175" s="28"/>
      <c r="B175" s="28"/>
      <c r="C175" s="28"/>
      <c r="D175" s="111"/>
      <c r="E175" s="112"/>
      <c r="F175" s="113"/>
      <c r="G175" s="113"/>
      <c r="H175" s="113"/>
      <c r="I175" s="114"/>
      <c r="J175" s="114"/>
      <c r="K175" s="114"/>
      <c r="L175" s="115"/>
      <c r="M175" s="28"/>
      <c r="N175" s="28"/>
    </row>
    <row r="176" spans="1:14" x14ac:dyDescent="0.3">
      <c r="A176" s="28"/>
      <c r="B176" s="28"/>
      <c r="C176" s="28"/>
      <c r="D176" s="111"/>
      <c r="E176" s="112"/>
      <c r="F176" s="113"/>
      <c r="G176" s="113"/>
      <c r="H176" s="113"/>
      <c r="I176" s="114"/>
      <c r="J176" s="114"/>
      <c r="K176" s="114"/>
      <c r="L176" s="115"/>
      <c r="M176" s="28"/>
      <c r="N176" s="28"/>
    </row>
    <row r="177" spans="1:14" x14ac:dyDescent="0.3">
      <c r="A177" s="28"/>
      <c r="B177" s="28"/>
      <c r="C177" s="28"/>
      <c r="D177" s="111"/>
      <c r="E177" s="112"/>
      <c r="F177" s="113"/>
      <c r="G177" s="113"/>
      <c r="H177" s="113"/>
      <c r="I177" s="114"/>
      <c r="J177" s="114"/>
      <c r="K177" s="114"/>
      <c r="L177" s="115"/>
      <c r="M177" s="28"/>
      <c r="N177" s="28"/>
    </row>
    <row r="178" spans="1:14" x14ac:dyDescent="0.3">
      <c r="A178" s="28"/>
      <c r="B178" s="28"/>
      <c r="C178" s="28"/>
      <c r="D178" s="111"/>
      <c r="E178" s="112"/>
      <c r="F178" s="113"/>
      <c r="G178" s="113"/>
      <c r="H178" s="113"/>
      <c r="I178" s="114"/>
      <c r="J178" s="114"/>
      <c r="K178" s="114"/>
      <c r="L178" s="115"/>
      <c r="M178" s="28"/>
      <c r="N178" s="28"/>
    </row>
    <row r="179" spans="1:14" x14ac:dyDescent="0.3">
      <c r="A179" s="28"/>
      <c r="B179" s="28"/>
      <c r="C179" s="28"/>
      <c r="D179" s="111"/>
      <c r="E179" s="112"/>
      <c r="F179" s="113"/>
      <c r="G179" s="113"/>
      <c r="H179" s="113"/>
      <c r="I179" s="114"/>
      <c r="J179" s="114"/>
      <c r="K179" s="114"/>
      <c r="L179" s="115"/>
      <c r="M179" s="28"/>
      <c r="N179" s="28"/>
    </row>
    <row r="180" spans="1:14" x14ac:dyDescent="0.3">
      <c r="A180" s="28"/>
      <c r="B180" s="28"/>
      <c r="C180" s="28"/>
      <c r="D180" s="111"/>
      <c r="E180" s="112"/>
      <c r="F180" s="113"/>
      <c r="G180" s="113"/>
      <c r="H180" s="113"/>
      <c r="I180" s="114"/>
      <c r="J180" s="114"/>
      <c r="K180" s="114"/>
      <c r="L180" s="115"/>
      <c r="M180" s="28"/>
      <c r="N180" s="28"/>
    </row>
    <row r="181" spans="1:14" x14ac:dyDescent="0.3">
      <c r="A181" s="28"/>
      <c r="B181" s="28"/>
      <c r="C181" s="28"/>
      <c r="D181" s="111"/>
      <c r="E181" s="112"/>
      <c r="F181" s="113"/>
      <c r="G181" s="113"/>
      <c r="H181" s="113"/>
      <c r="I181" s="114"/>
      <c r="J181" s="114"/>
      <c r="K181" s="114"/>
      <c r="L181" s="115"/>
      <c r="M181" s="28"/>
      <c r="N181" s="28"/>
    </row>
    <row r="182" spans="1:14" x14ac:dyDescent="0.3">
      <c r="A182" s="28"/>
      <c r="B182" s="28"/>
      <c r="C182" s="28"/>
      <c r="D182" s="111"/>
      <c r="E182" s="112"/>
      <c r="F182" s="113"/>
      <c r="G182" s="113"/>
      <c r="H182" s="113"/>
      <c r="I182" s="114"/>
      <c r="J182" s="114"/>
      <c r="K182" s="114"/>
      <c r="L182" s="115"/>
      <c r="M182" s="28"/>
      <c r="N182" s="28"/>
    </row>
    <row r="183" spans="1:14" x14ac:dyDescent="0.3">
      <c r="A183" s="28"/>
      <c r="B183" s="28"/>
      <c r="C183" s="28"/>
      <c r="D183" s="111"/>
      <c r="E183" s="112"/>
      <c r="F183" s="113"/>
      <c r="G183" s="113"/>
      <c r="H183" s="113"/>
      <c r="I183" s="114"/>
      <c r="J183" s="114"/>
      <c r="K183" s="114"/>
      <c r="L183" s="115"/>
      <c r="M183" s="28"/>
      <c r="N183" s="28"/>
    </row>
    <row r="184" spans="1:14" x14ac:dyDescent="0.3">
      <c r="A184" s="28"/>
      <c r="B184" s="28"/>
      <c r="C184" s="28"/>
      <c r="D184" s="111"/>
      <c r="E184" s="112"/>
      <c r="F184" s="113"/>
      <c r="G184" s="113"/>
      <c r="H184" s="113"/>
      <c r="I184" s="114"/>
      <c r="J184" s="114"/>
      <c r="K184" s="114"/>
      <c r="L184" s="115"/>
      <c r="M184" s="28"/>
      <c r="N184" s="28"/>
    </row>
    <row r="185" spans="1:14" x14ac:dyDescent="0.3">
      <c r="A185" s="28"/>
      <c r="B185" s="28"/>
      <c r="C185" s="28"/>
      <c r="D185" s="111"/>
      <c r="E185" s="112"/>
      <c r="F185" s="113"/>
      <c r="G185" s="113"/>
      <c r="H185" s="113"/>
      <c r="I185" s="114"/>
      <c r="J185" s="114"/>
      <c r="K185" s="114"/>
      <c r="L185" s="115"/>
      <c r="M185" s="28"/>
      <c r="N185" s="28"/>
    </row>
    <row r="186" spans="1:14" x14ac:dyDescent="0.3">
      <c r="A186" s="28"/>
      <c r="B186" s="28"/>
      <c r="C186" s="28"/>
      <c r="D186" s="111"/>
      <c r="E186" s="112"/>
      <c r="F186" s="113"/>
      <c r="G186" s="113"/>
      <c r="H186" s="113"/>
      <c r="I186" s="114"/>
      <c r="J186" s="114"/>
      <c r="K186" s="114"/>
      <c r="L186" s="115"/>
      <c r="M186" s="28"/>
      <c r="N186" s="28"/>
    </row>
    <row r="187" spans="1:14" x14ac:dyDescent="0.3">
      <c r="A187" s="28"/>
      <c r="B187" s="28"/>
      <c r="C187" s="28"/>
      <c r="D187" s="111"/>
      <c r="E187" s="112"/>
      <c r="F187" s="113"/>
      <c r="G187" s="113"/>
      <c r="H187" s="113"/>
      <c r="I187" s="114"/>
      <c r="J187" s="114"/>
      <c r="K187" s="114"/>
      <c r="L187" s="115"/>
      <c r="M187" s="28"/>
      <c r="N187" s="28"/>
    </row>
    <row r="188" spans="1:14" x14ac:dyDescent="0.3">
      <c r="A188" s="28"/>
      <c r="B188" s="28"/>
      <c r="C188" s="28"/>
      <c r="D188" s="111"/>
      <c r="E188" s="112"/>
      <c r="F188" s="113"/>
      <c r="G188" s="113"/>
      <c r="H188" s="113"/>
      <c r="I188" s="114"/>
      <c r="J188" s="114"/>
      <c r="K188" s="114"/>
      <c r="L188" s="115"/>
      <c r="M188" s="28"/>
      <c r="N188" s="28"/>
    </row>
    <row r="189" spans="1:14" x14ac:dyDescent="0.3">
      <c r="A189" s="28"/>
      <c r="B189" s="28"/>
      <c r="C189" s="28"/>
      <c r="D189" s="111"/>
      <c r="E189" s="112"/>
      <c r="F189" s="113"/>
      <c r="G189" s="113"/>
      <c r="H189" s="113"/>
      <c r="I189" s="114"/>
      <c r="J189" s="114"/>
      <c r="K189" s="114"/>
      <c r="L189" s="115"/>
      <c r="M189" s="28"/>
      <c r="N189" s="28"/>
    </row>
    <row r="190" spans="1:14" x14ac:dyDescent="0.3">
      <c r="A190" s="28"/>
      <c r="B190" s="28"/>
      <c r="C190" s="28"/>
      <c r="D190" s="111"/>
      <c r="E190" s="112"/>
      <c r="F190" s="113"/>
      <c r="G190" s="113"/>
      <c r="H190" s="113"/>
      <c r="I190" s="114"/>
      <c r="J190" s="114"/>
      <c r="K190" s="114"/>
      <c r="L190" s="115"/>
      <c r="M190" s="28"/>
      <c r="N190" s="28"/>
    </row>
    <row r="191" spans="1:14" x14ac:dyDescent="0.3">
      <c r="A191" s="28"/>
      <c r="B191" s="28"/>
      <c r="C191" s="28"/>
      <c r="D191" s="111"/>
      <c r="E191" s="112"/>
      <c r="F191" s="113"/>
      <c r="G191" s="113"/>
      <c r="H191" s="113"/>
      <c r="I191" s="114"/>
      <c r="J191" s="114"/>
      <c r="K191" s="114"/>
      <c r="L191" s="115"/>
      <c r="M191" s="28"/>
      <c r="N191" s="28"/>
    </row>
    <row r="192" spans="1:14" x14ac:dyDescent="0.3">
      <c r="A192" s="28"/>
      <c r="B192" s="28"/>
      <c r="C192" s="28"/>
      <c r="D192" s="111"/>
      <c r="E192" s="112"/>
      <c r="F192" s="113"/>
      <c r="G192" s="113"/>
      <c r="H192" s="113"/>
      <c r="I192" s="114"/>
      <c r="J192" s="114"/>
      <c r="K192" s="114"/>
      <c r="L192" s="115"/>
      <c r="M192" s="28"/>
      <c r="N192" s="28"/>
    </row>
    <row r="193" spans="1:14" x14ac:dyDescent="0.3">
      <c r="A193" s="28"/>
      <c r="B193" s="28"/>
      <c r="C193" s="28"/>
      <c r="D193" s="111"/>
      <c r="E193" s="112"/>
      <c r="F193" s="113"/>
      <c r="G193" s="113"/>
      <c r="H193" s="113"/>
      <c r="I193" s="114"/>
      <c r="J193" s="114"/>
      <c r="K193" s="114"/>
      <c r="L193" s="115"/>
      <c r="M193" s="28"/>
      <c r="N193" s="28"/>
    </row>
    <row r="194" spans="1:14" x14ac:dyDescent="0.3">
      <c r="A194" s="28"/>
      <c r="B194" s="28"/>
      <c r="C194" s="28"/>
      <c r="D194" s="111"/>
      <c r="E194" s="112"/>
      <c r="F194" s="113"/>
      <c r="G194" s="113"/>
      <c r="H194" s="113"/>
      <c r="I194" s="114"/>
      <c r="J194" s="114"/>
      <c r="K194" s="114"/>
      <c r="L194" s="115"/>
      <c r="M194" s="28"/>
      <c r="N194" s="28"/>
    </row>
    <row r="195" spans="1:14" x14ac:dyDescent="0.3">
      <c r="A195" s="28"/>
      <c r="B195" s="28"/>
      <c r="C195" s="28"/>
      <c r="D195" s="111"/>
      <c r="E195" s="112"/>
      <c r="F195" s="113"/>
      <c r="G195" s="113"/>
      <c r="H195" s="113"/>
      <c r="I195" s="114"/>
      <c r="J195" s="114"/>
      <c r="K195" s="114"/>
      <c r="L195" s="115"/>
      <c r="M195" s="28"/>
      <c r="N195" s="28"/>
    </row>
    <row r="196" spans="1:14" x14ac:dyDescent="0.3">
      <c r="A196" s="28"/>
      <c r="B196" s="28"/>
      <c r="C196" s="28"/>
      <c r="D196" s="111"/>
      <c r="E196" s="112"/>
      <c r="F196" s="113"/>
      <c r="G196" s="113"/>
      <c r="H196" s="113"/>
      <c r="I196" s="114"/>
      <c r="J196" s="114"/>
      <c r="K196" s="114"/>
      <c r="L196" s="115"/>
      <c r="M196" s="28"/>
      <c r="N196" s="28"/>
    </row>
    <row r="197" spans="1:14" x14ac:dyDescent="0.3">
      <c r="A197" s="28"/>
      <c r="B197" s="28"/>
      <c r="C197" s="28"/>
      <c r="D197" s="111"/>
      <c r="E197" s="112"/>
      <c r="F197" s="113"/>
      <c r="G197" s="113"/>
      <c r="H197" s="113"/>
      <c r="I197" s="114"/>
      <c r="J197" s="114"/>
      <c r="K197" s="114"/>
      <c r="L197" s="115"/>
      <c r="M197" s="28"/>
      <c r="N197" s="28"/>
    </row>
    <row r="198" spans="1:14" x14ac:dyDescent="0.3">
      <c r="A198" s="28"/>
      <c r="B198" s="28"/>
      <c r="C198" s="28"/>
      <c r="D198" s="111"/>
      <c r="E198" s="112"/>
      <c r="F198" s="113"/>
      <c r="G198" s="113"/>
      <c r="H198" s="113"/>
      <c r="I198" s="114"/>
      <c r="J198" s="114"/>
      <c r="K198" s="114"/>
      <c r="L198" s="115"/>
      <c r="M198" s="28"/>
      <c r="N198" s="28"/>
    </row>
    <row r="199" spans="1:14" x14ac:dyDescent="0.3">
      <c r="A199" s="28"/>
      <c r="B199" s="28"/>
      <c r="C199" s="28"/>
      <c r="D199" s="111"/>
      <c r="E199" s="112"/>
      <c r="F199" s="113"/>
      <c r="G199" s="113"/>
      <c r="H199" s="113"/>
      <c r="I199" s="114"/>
      <c r="J199" s="114"/>
      <c r="K199" s="114"/>
      <c r="L199" s="115"/>
      <c r="M199" s="28"/>
      <c r="N199" s="28"/>
    </row>
    <row r="200" spans="1:14" x14ac:dyDescent="0.3">
      <c r="A200" s="28"/>
      <c r="B200" s="28"/>
      <c r="C200" s="28"/>
      <c r="D200" s="111"/>
      <c r="E200" s="112"/>
      <c r="F200" s="113"/>
      <c r="G200" s="113"/>
      <c r="H200" s="113"/>
      <c r="I200" s="114"/>
      <c r="J200" s="114"/>
      <c r="K200" s="114"/>
      <c r="L200" s="115"/>
      <c r="M200" s="28"/>
      <c r="N200" s="28"/>
    </row>
    <row r="201" spans="1:14" x14ac:dyDescent="0.3">
      <c r="A201" s="28"/>
      <c r="B201" s="28"/>
      <c r="C201" s="28"/>
      <c r="D201" s="111"/>
      <c r="E201" s="112"/>
      <c r="F201" s="113"/>
      <c r="G201" s="113"/>
      <c r="H201" s="113"/>
      <c r="I201" s="114"/>
      <c r="J201" s="114"/>
      <c r="K201" s="114"/>
      <c r="L201" s="115"/>
      <c r="M201" s="28"/>
      <c r="N201" s="28"/>
    </row>
    <row r="202" spans="1:14" x14ac:dyDescent="0.3">
      <c r="A202" s="28"/>
      <c r="B202" s="28"/>
      <c r="C202" s="28"/>
      <c r="D202" s="111"/>
      <c r="E202" s="112"/>
      <c r="F202" s="113"/>
      <c r="G202" s="113"/>
      <c r="H202" s="113"/>
      <c r="I202" s="114"/>
      <c r="J202" s="114"/>
      <c r="K202" s="114"/>
      <c r="L202" s="115"/>
      <c r="M202" s="28"/>
      <c r="N202" s="28"/>
    </row>
    <row r="203" spans="1:14" x14ac:dyDescent="0.3">
      <c r="A203" s="28"/>
      <c r="B203" s="28"/>
      <c r="C203" s="28"/>
      <c r="D203" s="111"/>
      <c r="E203" s="112"/>
      <c r="F203" s="113"/>
      <c r="G203" s="113"/>
      <c r="H203" s="113"/>
      <c r="I203" s="114"/>
      <c r="J203" s="114"/>
      <c r="K203" s="114"/>
      <c r="L203" s="115"/>
      <c r="M203" s="28"/>
      <c r="N203" s="28"/>
    </row>
    <row r="204" spans="1:14" x14ac:dyDescent="0.3">
      <c r="A204" s="28"/>
      <c r="B204" s="28"/>
      <c r="C204" s="28"/>
      <c r="D204" s="111"/>
      <c r="E204" s="112"/>
      <c r="F204" s="113"/>
      <c r="G204" s="113"/>
      <c r="H204" s="113"/>
      <c r="I204" s="114"/>
      <c r="J204" s="114"/>
      <c r="K204" s="114"/>
      <c r="L204" s="115"/>
      <c r="M204" s="28"/>
      <c r="N204" s="28"/>
    </row>
    <row r="205" spans="1:14" x14ac:dyDescent="0.3">
      <c r="A205" s="28"/>
      <c r="B205" s="28"/>
      <c r="C205" s="28"/>
      <c r="D205" s="111"/>
      <c r="E205" s="112"/>
      <c r="F205" s="113"/>
      <c r="G205" s="113"/>
      <c r="H205" s="113"/>
      <c r="I205" s="114"/>
      <c r="J205" s="114"/>
      <c r="K205" s="114"/>
      <c r="L205" s="115"/>
      <c r="M205" s="28"/>
      <c r="N205" s="28"/>
    </row>
    <row r="206" spans="1:14" x14ac:dyDescent="0.3">
      <c r="A206" s="28"/>
      <c r="B206" s="28"/>
      <c r="C206" s="28"/>
      <c r="D206" s="111"/>
      <c r="E206" s="112"/>
      <c r="F206" s="113"/>
      <c r="G206" s="113"/>
      <c r="H206" s="113"/>
      <c r="I206" s="114"/>
      <c r="J206" s="114"/>
      <c r="K206" s="114"/>
      <c r="L206" s="115"/>
      <c r="M206" s="28"/>
      <c r="N206" s="28"/>
    </row>
    <row r="207" spans="1:14" x14ac:dyDescent="0.3">
      <c r="A207" s="28"/>
      <c r="B207" s="28"/>
      <c r="C207" s="28"/>
      <c r="D207" s="111"/>
      <c r="E207" s="112"/>
      <c r="F207" s="113"/>
      <c r="G207" s="113"/>
      <c r="H207" s="113"/>
      <c r="I207" s="114"/>
      <c r="J207" s="114"/>
      <c r="K207" s="114"/>
      <c r="L207" s="115"/>
      <c r="M207" s="28"/>
      <c r="N207" s="28"/>
    </row>
    <row r="208" spans="1:14" x14ac:dyDescent="0.3">
      <c r="A208" s="28"/>
      <c r="B208" s="28"/>
      <c r="C208" s="28"/>
      <c r="D208" s="111"/>
      <c r="E208" s="112"/>
      <c r="F208" s="113"/>
      <c r="G208" s="113"/>
      <c r="H208" s="113"/>
      <c r="I208" s="114"/>
      <c r="J208" s="114"/>
      <c r="K208" s="114"/>
      <c r="L208" s="115"/>
      <c r="M208" s="28"/>
      <c r="N208" s="28"/>
    </row>
    <row r="209" spans="1:14" x14ac:dyDescent="0.3">
      <c r="A209" s="28"/>
      <c r="B209" s="28"/>
      <c r="C209" s="28"/>
      <c r="D209" s="111"/>
      <c r="E209" s="112"/>
      <c r="F209" s="113"/>
      <c r="G209" s="113"/>
      <c r="H209" s="113"/>
      <c r="I209" s="114"/>
      <c r="J209" s="114"/>
      <c r="K209" s="114"/>
      <c r="L209" s="115"/>
      <c r="M209" s="28"/>
      <c r="N209" s="28"/>
    </row>
    <row r="210" spans="1:14" x14ac:dyDescent="0.3">
      <c r="A210" s="28"/>
      <c r="B210" s="28"/>
      <c r="C210" s="28"/>
      <c r="D210" s="111"/>
      <c r="E210" s="112"/>
      <c r="F210" s="113"/>
      <c r="G210" s="113"/>
      <c r="H210" s="113"/>
      <c r="I210" s="114"/>
      <c r="J210" s="114"/>
      <c r="K210" s="114"/>
      <c r="L210" s="115"/>
      <c r="M210" s="28"/>
      <c r="N210" s="28"/>
    </row>
    <row r="211" spans="1:14" x14ac:dyDescent="0.3">
      <c r="A211" s="28"/>
      <c r="B211" s="28"/>
      <c r="C211" s="28"/>
      <c r="D211" s="111"/>
      <c r="E211" s="112"/>
      <c r="F211" s="113"/>
      <c r="G211" s="113"/>
      <c r="H211" s="113"/>
      <c r="I211" s="114"/>
      <c r="J211" s="114"/>
      <c r="K211" s="114"/>
      <c r="L211" s="115"/>
      <c r="M211" s="28"/>
      <c r="N211" s="28"/>
    </row>
    <row r="212" spans="1:14" x14ac:dyDescent="0.3">
      <c r="A212" s="28"/>
      <c r="B212" s="28"/>
      <c r="C212" s="28"/>
      <c r="D212" s="111"/>
      <c r="E212" s="112"/>
      <c r="F212" s="113"/>
      <c r="G212" s="113"/>
      <c r="H212" s="113"/>
      <c r="I212" s="114"/>
      <c r="J212" s="114"/>
      <c r="K212" s="114"/>
      <c r="L212" s="115"/>
      <c r="M212" s="28"/>
      <c r="N212" s="28"/>
    </row>
    <row r="213" spans="1:14" x14ac:dyDescent="0.3">
      <c r="A213" s="28"/>
      <c r="B213" s="28"/>
      <c r="C213" s="28"/>
      <c r="D213" s="111"/>
      <c r="E213" s="112"/>
      <c r="F213" s="113"/>
      <c r="G213" s="113"/>
      <c r="H213" s="113"/>
      <c r="I213" s="114"/>
      <c r="J213" s="114"/>
      <c r="K213" s="114"/>
      <c r="L213" s="115"/>
      <c r="M213" s="28"/>
      <c r="N213" s="28"/>
    </row>
    <row r="214" spans="1:14" x14ac:dyDescent="0.3">
      <c r="A214" s="28"/>
      <c r="B214" s="28"/>
      <c r="C214" s="28"/>
      <c r="D214" s="111"/>
      <c r="E214" s="112"/>
      <c r="F214" s="113"/>
      <c r="G214" s="113"/>
      <c r="H214" s="113"/>
      <c r="I214" s="114"/>
      <c r="J214" s="114"/>
      <c r="K214" s="114"/>
      <c r="L214" s="115"/>
      <c r="M214" s="28"/>
      <c r="N214" s="28"/>
    </row>
    <row r="215" spans="1:14" x14ac:dyDescent="0.3">
      <c r="A215" s="28"/>
      <c r="B215" s="28"/>
      <c r="C215" s="28"/>
      <c r="D215" s="111"/>
      <c r="E215" s="112"/>
      <c r="F215" s="113"/>
      <c r="G215" s="113"/>
      <c r="H215" s="113"/>
      <c r="I215" s="114"/>
      <c r="J215" s="114"/>
      <c r="K215" s="114"/>
      <c r="L215" s="115"/>
      <c r="M215" s="28"/>
      <c r="N215" s="28"/>
    </row>
    <row r="216" spans="1:14" x14ac:dyDescent="0.3">
      <c r="A216" s="28"/>
      <c r="B216" s="28"/>
      <c r="C216" s="28"/>
      <c r="D216" s="111"/>
      <c r="E216" s="112"/>
      <c r="F216" s="113"/>
      <c r="G216" s="113"/>
      <c r="H216" s="113"/>
      <c r="I216" s="114"/>
      <c r="J216" s="114"/>
      <c r="K216" s="114"/>
      <c r="L216" s="115"/>
      <c r="M216" s="28"/>
      <c r="N216" s="28"/>
    </row>
    <row r="217" spans="1:14" x14ac:dyDescent="0.3">
      <c r="A217" s="28"/>
      <c r="B217" s="28"/>
      <c r="C217" s="28"/>
      <c r="D217" s="111"/>
      <c r="E217" s="112"/>
      <c r="F217" s="113"/>
      <c r="G217" s="113"/>
      <c r="H217" s="113"/>
      <c r="I217" s="114"/>
      <c r="J217" s="114"/>
      <c r="K217" s="114"/>
      <c r="L217" s="115"/>
      <c r="M217" s="28"/>
      <c r="N217" s="28"/>
    </row>
    <row r="218" spans="1:14" x14ac:dyDescent="0.3">
      <c r="A218" s="28"/>
      <c r="B218" s="28"/>
      <c r="C218" s="28"/>
      <c r="D218" s="111"/>
      <c r="E218" s="112"/>
      <c r="F218" s="113"/>
      <c r="G218" s="113"/>
      <c r="H218" s="113"/>
      <c r="I218" s="114"/>
      <c r="J218" s="114"/>
      <c r="K218" s="114"/>
      <c r="L218" s="115"/>
      <c r="M218" s="28"/>
      <c r="N218" s="28"/>
    </row>
    <row r="219" spans="1:14" x14ac:dyDescent="0.3">
      <c r="A219" s="28"/>
      <c r="B219" s="28"/>
      <c r="C219" s="28"/>
      <c r="D219" s="111"/>
      <c r="E219" s="112"/>
      <c r="F219" s="113"/>
      <c r="G219" s="113"/>
      <c r="H219" s="113"/>
      <c r="I219" s="114"/>
      <c r="J219" s="114"/>
      <c r="K219" s="114"/>
      <c r="L219" s="115"/>
      <c r="M219" s="28"/>
      <c r="N219" s="28"/>
    </row>
    <row r="220" spans="1:14" x14ac:dyDescent="0.3">
      <c r="A220" s="28"/>
      <c r="B220" s="28"/>
      <c r="C220" s="28"/>
      <c r="D220" s="111"/>
      <c r="E220" s="112"/>
      <c r="F220" s="113"/>
      <c r="G220" s="113"/>
      <c r="H220" s="113"/>
      <c r="I220" s="114"/>
      <c r="J220" s="114"/>
      <c r="K220" s="114"/>
      <c r="L220" s="115"/>
      <c r="M220" s="28"/>
      <c r="N220" s="28"/>
    </row>
    <row r="221" spans="1:14" x14ac:dyDescent="0.3">
      <c r="A221" s="28"/>
      <c r="B221" s="28"/>
      <c r="C221" s="28"/>
      <c r="D221" s="111"/>
      <c r="E221" s="112"/>
      <c r="F221" s="113"/>
      <c r="G221" s="113"/>
      <c r="H221" s="113"/>
      <c r="I221" s="114"/>
      <c r="J221" s="114"/>
      <c r="K221" s="114"/>
      <c r="L221" s="115"/>
      <c r="M221" s="28"/>
      <c r="N221" s="28"/>
    </row>
    <row r="222" spans="1:14" x14ac:dyDescent="0.3">
      <c r="A222" s="28"/>
      <c r="B222" s="28"/>
      <c r="C222" s="28"/>
      <c r="D222" s="111"/>
      <c r="E222" s="112"/>
      <c r="F222" s="113"/>
      <c r="G222" s="113"/>
      <c r="H222" s="113"/>
      <c r="I222" s="114"/>
      <c r="J222" s="114"/>
      <c r="K222" s="114"/>
      <c r="L222" s="115"/>
      <c r="M222" s="28"/>
      <c r="N222" s="28"/>
    </row>
    <row r="223" spans="1:14" x14ac:dyDescent="0.3">
      <c r="A223" s="28"/>
      <c r="B223" s="28"/>
      <c r="C223" s="28"/>
      <c r="D223" s="111"/>
      <c r="E223" s="112"/>
      <c r="F223" s="113"/>
      <c r="G223" s="113"/>
      <c r="H223" s="113"/>
      <c r="I223" s="114"/>
      <c r="J223" s="114"/>
      <c r="K223" s="114"/>
      <c r="L223" s="115"/>
      <c r="M223" s="28"/>
      <c r="N223" s="28"/>
    </row>
    <row r="224" spans="1:14" x14ac:dyDescent="0.3">
      <c r="A224" s="28"/>
      <c r="B224" s="28"/>
      <c r="C224" s="28"/>
      <c r="D224" s="111"/>
      <c r="E224" s="112"/>
      <c r="F224" s="113"/>
      <c r="G224" s="113"/>
      <c r="H224" s="113"/>
      <c r="I224" s="114"/>
      <c r="J224" s="114"/>
      <c r="K224" s="114"/>
      <c r="L224" s="115"/>
      <c r="M224" s="28"/>
      <c r="N224" s="28"/>
    </row>
    <row r="225" spans="1:14" x14ac:dyDescent="0.3">
      <c r="A225" s="28"/>
      <c r="B225" s="28"/>
      <c r="C225" s="28"/>
      <c r="D225" s="111"/>
      <c r="E225" s="112"/>
      <c r="F225" s="113"/>
      <c r="G225" s="113"/>
      <c r="H225" s="113"/>
      <c r="I225" s="114"/>
      <c r="J225" s="114"/>
      <c r="K225" s="114"/>
      <c r="L225" s="115"/>
      <c r="M225" s="28"/>
      <c r="N225" s="28"/>
    </row>
    <row r="226" spans="1:14" x14ac:dyDescent="0.3">
      <c r="A226" s="28"/>
      <c r="B226" s="28"/>
      <c r="C226" s="28"/>
      <c r="D226" s="111"/>
      <c r="E226" s="112"/>
      <c r="F226" s="113"/>
      <c r="G226" s="113"/>
      <c r="H226" s="113"/>
      <c r="I226" s="114"/>
      <c r="J226" s="114"/>
      <c r="K226" s="114"/>
      <c r="L226" s="115"/>
      <c r="M226" s="28"/>
      <c r="N226" s="28"/>
    </row>
    <row r="227" spans="1:14" x14ac:dyDescent="0.3">
      <c r="A227" s="28"/>
      <c r="B227" s="28"/>
      <c r="C227" s="28"/>
      <c r="D227" s="111"/>
      <c r="E227" s="112"/>
      <c r="F227" s="113"/>
      <c r="G227" s="113"/>
      <c r="H227" s="113"/>
      <c r="I227" s="114"/>
      <c r="J227" s="114"/>
      <c r="K227" s="114"/>
      <c r="L227" s="115"/>
      <c r="M227" s="28"/>
      <c r="N227" s="28"/>
    </row>
    <row r="228" spans="1:14" x14ac:dyDescent="0.3">
      <c r="A228" s="28"/>
      <c r="B228" s="28"/>
      <c r="C228" s="28"/>
      <c r="D228" s="111"/>
      <c r="E228" s="112"/>
      <c r="F228" s="113"/>
      <c r="G228" s="113"/>
      <c r="H228" s="113"/>
      <c r="I228" s="114"/>
      <c r="J228" s="114"/>
      <c r="K228" s="114"/>
      <c r="L228" s="115"/>
      <c r="M228" s="28"/>
      <c r="N228" s="28"/>
    </row>
    <row r="229" spans="1:14" x14ac:dyDescent="0.3">
      <c r="A229" s="28"/>
      <c r="B229" s="28"/>
      <c r="C229" s="28"/>
      <c r="D229" s="111"/>
      <c r="E229" s="112"/>
      <c r="F229" s="113"/>
      <c r="G229" s="113"/>
      <c r="H229" s="113"/>
      <c r="I229" s="114"/>
      <c r="J229" s="114"/>
      <c r="K229" s="114"/>
      <c r="L229" s="115"/>
      <c r="M229" s="28"/>
      <c r="N229" s="28"/>
    </row>
    <row r="230" spans="1:14" x14ac:dyDescent="0.3">
      <c r="A230" s="28"/>
      <c r="B230" s="28"/>
      <c r="C230" s="28"/>
      <c r="D230" s="111"/>
      <c r="E230" s="112"/>
      <c r="F230" s="113"/>
      <c r="G230" s="113"/>
      <c r="H230" s="113"/>
      <c r="I230" s="114"/>
      <c r="J230" s="114"/>
      <c r="K230" s="114"/>
      <c r="L230" s="115"/>
      <c r="M230" s="28"/>
      <c r="N230" s="28"/>
    </row>
    <row r="231" spans="1:14" x14ac:dyDescent="0.3">
      <c r="A231" s="28"/>
      <c r="B231" s="28"/>
      <c r="C231" s="28"/>
      <c r="D231" s="111"/>
      <c r="E231" s="112"/>
      <c r="F231" s="113"/>
      <c r="G231" s="113"/>
      <c r="H231" s="113"/>
      <c r="I231" s="114"/>
      <c r="J231" s="114"/>
      <c r="K231" s="114"/>
      <c r="L231" s="115"/>
      <c r="M231" s="28"/>
      <c r="N231" s="28"/>
    </row>
    <row r="232" spans="1:14" x14ac:dyDescent="0.3">
      <c r="A232" s="28"/>
      <c r="B232" s="28"/>
      <c r="C232" s="28"/>
      <c r="D232" s="111"/>
      <c r="E232" s="112"/>
      <c r="F232" s="113"/>
      <c r="G232" s="113"/>
      <c r="H232" s="113"/>
      <c r="I232" s="114"/>
      <c r="J232" s="114"/>
      <c r="K232" s="114"/>
      <c r="L232" s="115"/>
      <c r="M232" s="28"/>
      <c r="N232" s="28"/>
    </row>
    <row r="233" spans="1:14" x14ac:dyDescent="0.3">
      <c r="A233" s="28"/>
      <c r="B233" s="28"/>
      <c r="C233" s="28"/>
      <c r="D233" s="111"/>
      <c r="E233" s="112"/>
      <c r="F233" s="113"/>
      <c r="G233" s="113"/>
      <c r="H233" s="113"/>
      <c r="I233" s="114"/>
      <c r="J233" s="114"/>
      <c r="K233" s="114"/>
      <c r="L233" s="115"/>
      <c r="M233" s="28"/>
      <c r="N233" s="28"/>
    </row>
    <row r="234" spans="1:14" x14ac:dyDescent="0.3">
      <c r="A234" s="28"/>
      <c r="B234" s="28"/>
      <c r="C234" s="28"/>
      <c r="D234" s="111"/>
      <c r="E234" s="112"/>
      <c r="F234" s="113"/>
      <c r="G234" s="113"/>
      <c r="H234" s="113"/>
      <c r="I234" s="114"/>
      <c r="J234" s="114"/>
      <c r="K234" s="114"/>
      <c r="L234" s="115"/>
      <c r="M234" s="28"/>
      <c r="N234" s="28"/>
    </row>
    <row r="235" spans="1:14" x14ac:dyDescent="0.3">
      <c r="A235" s="28"/>
      <c r="B235" s="28"/>
      <c r="C235" s="28"/>
      <c r="D235" s="111"/>
      <c r="E235" s="112"/>
      <c r="F235" s="113"/>
      <c r="G235" s="113"/>
      <c r="H235" s="113"/>
      <c r="I235" s="114"/>
      <c r="J235" s="114"/>
      <c r="K235" s="114"/>
      <c r="L235" s="115"/>
      <c r="M235" s="28"/>
      <c r="N235" s="28"/>
    </row>
    <row r="236" spans="1:14" x14ac:dyDescent="0.3">
      <c r="A236" s="28"/>
      <c r="B236" s="28"/>
      <c r="C236" s="28"/>
      <c r="D236" s="111"/>
      <c r="E236" s="112"/>
      <c r="F236" s="113"/>
      <c r="G236" s="113"/>
      <c r="H236" s="113"/>
      <c r="I236" s="114"/>
      <c r="J236" s="114"/>
      <c r="K236" s="114"/>
      <c r="L236" s="115"/>
      <c r="M236" s="28"/>
      <c r="N236" s="28"/>
    </row>
    <row r="237" spans="1:14" x14ac:dyDescent="0.3">
      <c r="A237" s="28"/>
      <c r="B237" s="28"/>
      <c r="C237" s="28"/>
      <c r="D237" s="111"/>
      <c r="E237" s="112"/>
      <c r="F237" s="113"/>
      <c r="G237" s="113"/>
      <c r="H237" s="113"/>
      <c r="I237" s="114"/>
      <c r="J237" s="114"/>
      <c r="K237" s="114"/>
      <c r="L237" s="115"/>
      <c r="M237" s="28"/>
      <c r="N237" s="28"/>
    </row>
    <row r="238" spans="1:14" x14ac:dyDescent="0.3">
      <c r="A238" s="28"/>
      <c r="B238" s="28"/>
      <c r="C238" s="28"/>
      <c r="D238" s="111"/>
      <c r="E238" s="112"/>
      <c r="F238" s="113"/>
      <c r="G238" s="113"/>
      <c r="H238" s="113"/>
      <c r="I238" s="114"/>
      <c r="J238" s="114"/>
      <c r="K238" s="114"/>
      <c r="L238" s="115"/>
      <c r="M238" s="28"/>
      <c r="N238" s="28"/>
    </row>
    <row r="239" spans="1:14" x14ac:dyDescent="0.3">
      <c r="A239" s="28"/>
      <c r="B239" s="28"/>
      <c r="C239" s="28"/>
      <c r="D239" s="111"/>
      <c r="E239" s="112"/>
      <c r="F239" s="113"/>
      <c r="G239" s="113"/>
      <c r="H239" s="113"/>
      <c r="I239" s="114"/>
      <c r="J239" s="114"/>
      <c r="K239" s="114"/>
      <c r="L239" s="115"/>
      <c r="M239" s="28"/>
      <c r="N239" s="28"/>
    </row>
    <row r="240" spans="1:14" x14ac:dyDescent="0.3">
      <c r="A240" s="28"/>
      <c r="B240" s="28"/>
      <c r="C240" s="28"/>
      <c r="D240" s="111"/>
      <c r="E240" s="112"/>
      <c r="F240" s="113"/>
      <c r="G240" s="113"/>
      <c r="H240" s="113"/>
      <c r="I240" s="114"/>
      <c r="J240" s="114"/>
      <c r="K240" s="114"/>
      <c r="L240" s="115"/>
      <c r="M240" s="28"/>
      <c r="N240" s="28"/>
    </row>
    <row r="241" spans="1:14" x14ac:dyDescent="0.3">
      <c r="A241" s="28"/>
      <c r="B241" s="28"/>
      <c r="C241" s="28"/>
      <c r="D241" s="111"/>
      <c r="E241" s="112"/>
      <c r="F241" s="113"/>
      <c r="G241" s="113"/>
      <c r="H241" s="113"/>
      <c r="I241" s="114"/>
      <c r="J241" s="114"/>
      <c r="K241" s="114"/>
      <c r="L241" s="115"/>
      <c r="M241" s="28"/>
      <c r="N241" s="28"/>
    </row>
    <row r="242" spans="1:14" x14ac:dyDescent="0.3">
      <c r="A242" s="28"/>
      <c r="B242" s="28"/>
      <c r="C242" s="28"/>
      <c r="D242" s="111"/>
      <c r="E242" s="112"/>
      <c r="F242" s="113"/>
      <c r="G242" s="113"/>
      <c r="H242" s="113"/>
      <c r="I242" s="114"/>
      <c r="J242" s="114"/>
      <c r="K242" s="114"/>
      <c r="L242" s="115"/>
      <c r="M242" s="28"/>
      <c r="N242" s="28"/>
    </row>
    <row r="243" spans="1:14" x14ac:dyDescent="0.3">
      <c r="A243" s="28"/>
      <c r="B243" s="28"/>
      <c r="C243" s="28"/>
      <c r="D243" s="111"/>
      <c r="E243" s="112"/>
      <c r="F243" s="113"/>
      <c r="G243" s="113"/>
      <c r="H243" s="113"/>
      <c r="I243" s="114"/>
      <c r="J243" s="114"/>
      <c r="K243" s="114"/>
      <c r="L243" s="115"/>
      <c r="M243" s="28"/>
      <c r="N243" s="28"/>
    </row>
    <row r="244" spans="1:14" x14ac:dyDescent="0.3">
      <c r="A244" s="28"/>
      <c r="B244" s="28"/>
      <c r="C244" s="28"/>
      <c r="D244" s="111"/>
      <c r="E244" s="112"/>
      <c r="F244" s="113"/>
      <c r="G244" s="113"/>
      <c r="H244" s="113"/>
      <c r="I244" s="114"/>
      <c r="J244" s="114"/>
      <c r="K244" s="114"/>
      <c r="L244" s="115"/>
      <c r="M244" s="28"/>
      <c r="N244" s="28"/>
    </row>
    <row r="245" spans="1:14" x14ac:dyDescent="0.3">
      <c r="A245" s="28"/>
      <c r="B245" s="28"/>
      <c r="C245" s="28"/>
      <c r="D245" s="111"/>
      <c r="E245" s="112"/>
      <c r="F245" s="113"/>
      <c r="G245" s="113"/>
      <c r="H245" s="113"/>
      <c r="I245" s="114"/>
      <c r="J245" s="114"/>
      <c r="K245" s="114"/>
      <c r="L245" s="115"/>
      <c r="M245" s="28"/>
      <c r="N245" s="28"/>
    </row>
    <row r="246" spans="1:14" x14ac:dyDescent="0.3">
      <c r="A246" s="28"/>
      <c r="B246" s="28"/>
      <c r="C246" s="28"/>
      <c r="D246" s="111"/>
      <c r="E246" s="112"/>
      <c r="F246" s="113"/>
      <c r="G246" s="113"/>
      <c r="H246" s="113"/>
      <c r="I246" s="114"/>
      <c r="J246" s="114"/>
      <c r="K246" s="114"/>
      <c r="L246" s="115"/>
      <c r="M246" s="28"/>
      <c r="N246" s="28"/>
    </row>
    <row r="247" spans="1:14" x14ac:dyDescent="0.3">
      <c r="A247" s="28"/>
      <c r="B247" s="28"/>
      <c r="C247" s="28"/>
      <c r="D247" s="111"/>
      <c r="E247" s="112"/>
      <c r="F247" s="113"/>
      <c r="G247" s="113"/>
      <c r="H247" s="113"/>
      <c r="I247" s="114"/>
      <c r="J247" s="114"/>
      <c r="K247" s="114"/>
      <c r="L247" s="115"/>
      <c r="M247" s="28"/>
      <c r="N247" s="28"/>
    </row>
    <row r="248" spans="1:14" x14ac:dyDescent="0.3">
      <c r="A248" s="28"/>
      <c r="B248" s="28"/>
      <c r="C248" s="28"/>
      <c r="D248" s="111"/>
      <c r="E248" s="112"/>
      <c r="F248" s="113"/>
      <c r="G248" s="113"/>
      <c r="H248" s="113"/>
      <c r="I248" s="114"/>
      <c r="J248" s="114"/>
      <c r="K248" s="114"/>
      <c r="L248" s="115"/>
      <c r="M248" s="28"/>
      <c r="N248" s="28"/>
    </row>
    <row r="249" spans="1:14" x14ac:dyDescent="0.3">
      <c r="A249" s="28"/>
      <c r="B249" s="28"/>
      <c r="C249" s="28"/>
      <c r="D249" s="111"/>
      <c r="E249" s="112"/>
      <c r="F249" s="113"/>
      <c r="G249" s="113"/>
      <c r="H249" s="113"/>
      <c r="I249" s="114"/>
      <c r="J249" s="114"/>
      <c r="K249" s="114"/>
      <c r="L249" s="115"/>
      <c r="M249" s="28"/>
      <c r="N249" s="28"/>
    </row>
    <row r="250" spans="1:14" x14ac:dyDescent="0.3">
      <c r="A250" s="28"/>
      <c r="B250" s="28"/>
      <c r="C250" s="28"/>
      <c r="D250" s="111"/>
      <c r="E250" s="112"/>
      <c r="F250" s="113"/>
      <c r="G250" s="113"/>
      <c r="H250" s="113"/>
      <c r="I250" s="114"/>
      <c r="J250" s="114"/>
      <c r="K250" s="114"/>
      <c r="L250" s="115"/>
      <c r="M250" s="28"/>
      <c r="N250" s="28"/>
    </row>
    <row r="251" spans="1:14" x14ac:dyDescent="0.3">
      <c r="A251" s="28"/>
      <c r="B251" s="28"/>
      <c r="C251" s="28"/>
      <c r="D251" s="111"/>
      <c r="E251" s="112"/>
      <c r="F251" s="113"/>
      <c r="G251" s="113"/>
      <c r="H251" s="113"/>
      <c r="I251" s="114"/>
      <c r="J251" s="114"/>
      <c r="K251" s="114"/>
      <c r="L251" s="115"/>
      <c r="M251" s="28"/>
      <c r="N251" s="28"/>
    </row>
    <row r="252" spans="1:14" x14ac:dyDescent="0.3">
      <c r="A252" s="28"/>
      <c r="B252" s="28"/>
      <c r="C252" s="28"/>
      <c r="D252" s="111"/>
      <c r="E252" s="112"/>
      <c r="F252" s="113"/>
      <c r="G252" s="113"/>
      <c r="H252" s="113"/>
      <c r="I252" s="114"/>
      <c r="J252" s="114"/>
      <c r="K252" s="114"/>
      <c r="L252" s="115"/>
      <c r="M252" s="28"/>
      <c r="N252" s="28"/>
    </row>
    <row r="253" spans="1:14" x14ac:dyDescent="0.3">
      <c r="A253" s="28"/>
      <c r="B253" s="28"/>
      <c r="C253" s="28"/>
      <c r="D253" s="111"/>
      <c r="E253" s="112"/>
      <c r="F253" s="113"/>
      <c r="G253" s="113"/>
      <c r="H253" s="113"/>
      <c r="I253" s="114"/>
      <c r="J253" s="114"/>
      <c r="K253" s="114"/>
      <c r="L253" s="115"/>
      <c r="M253" s="28"/>
      <c r="N253" s="28"/>
    </row>
    <row r="254" spans="1:14" x14ac:dyDescent="0.3">
      <c r="A254" s="28"/>
      <c r="B254" s="28"/>
      <c r="C254" s="28"/>
      <c r="D254" s="111"/>
      <c r="E254" s="112"/>
      <c r="F254" s="113"/>
      <c r="G254" s="113"/>
      <c r="H254" s="113"/>
      <c r="I254" s="114"/>
      <c r="J254" s="114"/>
      <c r="K254" s="114"/>
      <c r="L254" s="115"/>
      <c r="M254" s="28"/>
      <c r="N254" s="28"/>
    </row>
    <row r="255" spans="1:14" x14ac:dyDescent="0.3">
      <c r="A255" s="28"/>
      <c r="B255" s="28"/>
      <c r="C255" s="28"/>
      <c r="D255" s="111"/>
      <c r="E255" s="112"/>
      <c r="F255" s="113"/>
      <c r="G255" s="113"/>
      <c r="H255" s="113"/>
      <c r="I255" s="114"/>
      <c r="J255" s="114"/>
      <c r="K255" s="114"/>
      <c r="L255" s="115"/>
      <c r="M255" s="28"/>
      <c r="N255" s="28"/>
    </row>
    <row r="256" spans="1:14" x14ac:dyDescent="0.3">
      <c r="A256" s="28"/>
      <c r="B256" s="28"/>
      <c r="C256" s="28"/>
      <c r="D256" s="111"/>
      <c r="E256" s="112"/>
      <c r="F256" s="113"/>
      <c r="G256" s="113"/>
      <c r="H256" s="113"/>
      <c r="I256" s="114"/>
      <c r="J256" s="114"/>
      <c r="K256" s="114"/>
      <c r="L256" s="115"/>
      <c r="M256" s="28"/>
      <c r="N256" s="28"/>
    </row>
    <row r="257" spans="1:14" x14ac:dyDescent="0.3">
      <c r="A257" s="28"/>
      <c r="B257" s="28"/>
      <c r="C257" s="28"/>
      <c r="D257" s="111"/>
      <c r="E257" s="112"/>
      <c r="F257" s="113"/>
      <c r="G257" s="113"/>
      <c r="H257" s="113"/>
      <c r="I257" s="114"/>
      <c r="J257" s="114"/>
      <c r="K257" s="114"/>
      <c r="L257" s="115"/>
      <c r="M257" s="28"/>
      <c r="N257" s="28"/>
    </row>
    <row r="258" spans="1:14" x14ac:dyDescent="0.3">
      <c r="A258" s="28"/>
      <c r="B258" s="28"/>
      <c r="C258" s="28"/>
      <c r="D258" s="111"/>
      <c r="E258" s="112"/>
      <c r="F258" s="113"/>
      <c r="G258" s="113"/>
      <c r="H258" s="113"/>
      <c r="I258" s="114"/>
      <c r="J258" s="114"/>
      <c r="K258" s="114"/>
      <c r="L258" s="115"/>
      <c r="M258" s="28"/>
      <c r="N258" s="28"/>
    </row>
    <row r="259" spans="1:14" x14ac:dyDescent="0.3">
      <c r="A259" s="28"/>
      <c r="B259" s="28"/>
      <c r="C259" s="28"/>
      <c r="D259" s="111"/>
      <c r="E259" s="112"/>
      <c r="F259" s="113"/>
      <c r="G259" s="113"/>
      <c r="H259" s="113"/>
      <c r="I259" s="114"/>
      <c r="J259" s="114"/>
      <c r="K259" s="114"/>
      <c r="L259" s="115"/>
      <c r="M259" s="28"/>
      <c r="N259" s="28"/>
    </row>
    <row r="260" spans="1:14" x14ac:dyDescent="0.3">
      <c r="A260" s="28"/>
      <c r="B260" s="28"/>
      <c r="C260" s="28"/>
      <c r="D260" s="111"/>
      <c r="E260" s="112"/>
      <c r="F260" s="113"/>
      <c r="G260" s="113"/>
      <c r="H260" s="113"/>
      <c r="I260" s="114"/>
      <c r="J260" s="114"/>
      <c r="K260" s="114"/>
      <c r="L260" s="115"/>
      <c r="M260" s="28"/>
      <c r="N260" s="28"/>
    </row>
    <row r="261" spans="1:14" x14ac:dyDescent="0.3">
      <c r="A261" s="28"/>
      <c r="B261" s="28"/>
      <c r="C261" s="28"/>
      <c r="D261" s="111"/>
      <c r="E261" s="112"/>
      <c r="F261" s="113"/>
      <c r="G261" s="113"/>
      <c r="H261" s="113"/>
      <c r="I261" s="114"/>
      <c r="J261" s="114"/>
      <c r="K261" s="114"/>
      <c r="L261" s="115"/>
      <c r="M261" s="28"/>
      <c r="N261" s="28"/>
    </row>
    <row r="262" spans="1:14" x14ac:dyDescent="0.3">
      <c r="A262" s="28"/>
      <c r="B262" s="28"/>
      <c r="C262" s="28"/>
      <c r="D262" s="111"/>
      <c r="E262" s="112"/>
      <c r="F262" s="113"/>
      <c r="G262" s="113"/>
      <c r="H262" s="113"/>
      <c r="I262" s="114"/>
      <c r="J262" s="114"/>
      <c r="K262" s="114"/>
      <c r="L262" s="115"/>
      <c r="M262" s="28"/>
      <c r="N262" s="28"/>
    </row>
    <row r="263" spans="1:14" x14ac:dyDescent="0.3">
      <c r="A263" s="28"/>
      <c r="B263" s="28"/>
      <c r="C263" s="28"/>
      <c r="D263" s="111"/>
      <c r="E263" s="112"/>
      <c r="F263" s="113"/>
      <c r="G263" s="113"/>
      <c r="H263" s="113"/>
      <c r="I263" s="114"/>
      <c r="J263" s="114"/>
      <c r="K263" s="114"/>
      <c r="L263" s="115"/>
      <c r="M263" s="28"/>
      <c r="N263" s="28"/>
    </row>
    <row r="264" spans="1:14" x14ac:dyDescent="0.3">
      <c r="A264" s="28"/>
      <c r="B264" s="28"/>
      <c r="C264" s="28"/>
      <c r="D264" s="111"/>
      <c r="E264" s="112"/>
      <c r="F264" s="113"/>
      <c r="G264" s="113"/>
      <c r="H264" s="113"/>
      <c r="I264" s="114"/>
      <c r="J264" s="114"/>
      <c r="K264" s="114"/>
      <c r="L264" s="115"/>
      <c r="M264" s="28"/>
      <c r="N264" s="28"/>
    </row>
    <row r="265" spans="1:14" x14ac:dyDescent="0.3">
      <c r="A265" s="28"/>
      <c r="B265" s="28"/>
      <c r="C265" s="28"/>
      <c r="D265" s="111"/>
      <c r="E265" s="112"/>
      <c r="F265" s="113"/>
      <c r="G265" s="113"/>
      <c r="H265" s="113"/>
      <c r="I265" s="114"/>
      <c r="J265" s="114"/>
      <c r="K265" s="114"/>
      <c r="L265" s="115"/>
      <c r="M265" s="28"/>
      <c r="N265" s="28"/>
    </row>
    <row r="266" spans="1:14" x14ac:dyDescent="0.3">
      <c r="A266" s="28"/>
      <c r="B266" s="28"/>
      <c r="C266" s="28"/>
      <c r="D266" s="111"/>
      <c r="E266" s="112"/>
      <c r="F266" s="113"/>
      <c r="G266" s="113"/>
      <c r="H266" s="113"/>
      <c r="I266" s="114"/>
      <c r="J266" s="114"/>
      <c r="K266" s="114"/>
      <c r="L266" s="115"/>
      <c r="M266" s="28"/>
      <c r="N266" s="28"/>
    </row>
    <row r="267" spans="1:14" x14ac:dyDescent="0.3">
      <c r="A267" s="28"/>
      <c r="B267" s="28"/>
      <c r="C267" s="28"/>
      <c r="D267" s="111"/>
      <c r="E267" s="112"/>
      <c r="F267" s="113"/>
      <c r="G267" s="113"/>
      <c r="H267" s="113"/>
      <c r="I267" s="114"/>
      <c r="J267" s="114"/>
      <c r="K267" s="114"/>
      <c r="L267" s="115"/>
      <c r="M267" s="28"/>
      <c r="N267" s="28"/>
    </row>
    <row r="268" spans="1:14" x14ac:dyDescent="0.3">
      <c r="A268" s="28"/>
      <c r="B268" s="28"/>
      <c r="C268" s="28"/>
      <c r="D268" s="111"/>
      <c r="E268" s="112"/>
      <c r="F268" s="113"/>
      <c r="G268" s="113"/>
      <c r="H268" s="113"/>
      <c r="I268" s="114"/>
      <c r="J268" s="114"/>
      <c r="K268" s="114"/>
      <c r="L268" s="115"/>
      <c r="M268" s="28"/>
      <c r="N268" s="28"/>
    </row>
    <row r="269" spans="1:14" x14ac:dyDescent="0.3">
      <c r="A269" s="28"/>
      <c r="B269" s="28"/>
      <c r="C269" s="28"/>
      <c r="D269" s="111"/>
      <c r="E269" s="112"/>
      <c r="F269" s="113"/>
      <c r="G269" s="113"/>
      <c r="H269" s="113"/>
      <c r="I269" s="114"/>
      <c r="J269" s="114"/>
      <c r="K269" s="114"/>
      <c r="L269" s="115"/>
      <c r="M269" s="28"/>
      <c r="N269" s="28"/>
    </row>
    <row r="270" spans="1:14" x14ac:dyDescent="0.3">
      <c r="A270" s="28"/>
      <c r="B270" s="28"/>
      <c r="C270" s="28"/>
      <c r="D270" s="111"/>
      <c r="E270" s="112"/>
      <c r="F270" s="113"/>
      <c r="G270" s="113"/>
      <c r="H270" s="113"/>
      <c r="I270" s="114"/>
      <c r="J270" s="114"/>
      <c r="K270" s="114"/>
      <c r="L270" s="115"/>
      <c r="M270" s="28"/>
      <c r="N270" s="28"/>
    </row>
    <row r="271" spans="1:14" x14ac:dyDescent="0.3">
      <c r="A271" s="28"/>
      <c r="B271" s="28"/>
      <c r="C271" s="28"/>
      <c r="D271" s="111"/>
      <c r="E271" s="112"/>
      <c r="F271" s="113"/>
      <c r="G271" s="113"/>
      <c r="H271" s="113"/>
      <c r="I271" s="114"/>
      <c r="J271" s="114"/>
      <c r="K271" s="114"/>
      <c r="L271" s="115"/>
      <c r="M271" s="28"/>
      <c r="N271" s="28"/>
    </row>
    <row r="272" spans="1:14" x14ac:dyDescent="0.3">
      <c r="A272" s="28"/>
      <c r="B272" s="28"/>
      <c r="C272" s="28"/>
      <c r="D272" s="111"/>
      <c r="E272" s="112"/>
      <c r="F272" s="113"/>
      <c r="G272" s="113"/>
      <c r="H272" s="113"/>
      <c r="I272" s="114"/>
      <c r="J272" s="114"/>
      <c r="K272" s="114"/>
      <c r="L272" s="115"/>
      <c r="M272" s="28"/>
      <c r="N272" s="28"/>
    </row>
    <row r="273" spans="1:14" x14ac:dyDescent="0.3">
      <c r="A273" s="28"/>
      <c r="B273" s="28"/>
      <c r="C273" s="28"/>
      <c r="D273" s="111"/>
      <c r="E273" s="112"/>
      <c r="F273" s="113"/>
      <c r="G273" s="113"/>
      <c r="H273" s="113"/>
      <c r="I273" s="114"/>
      <c r="J273" s="114"/>
      <c r="K273" s="114"/>
      <c r="L273" s="115"/>
      <c r="M273" s="28"/>
      <c r="N273" s="28"/>
    </row>
    <row r="274" spans="1:14" x14ac:dyDescent="0.3">
      <c r="A274" s="28"/>
      <c r="B274" s="28"/>
      <c r="C274" s="28"/>
      <c r="D274" s="111"/>
      <c r="E274" s="112"/>
      <c r="F274" s="113"/>
      <c r="G274" s="113"/>
      <c r="H274" s="113"/>
      <c r="I274" s="114"/>
      <c r="J274" s="114"/>
      <c r="K274" s="114"/>
      <c r="L274" s="115"/>
      <c r="M274" s="28"/>
      <c r="N274" s="28"/>
    </row>
    <row r="275" spans="1:14" x14ac:dyDescent="0.3">
      <c r="A275" s="28"/>
      <c r="B275" s="28"/>
      <c r="C275" s="28"/>
      <c r="D275" s="111"/>
      <c r="E275" s="112"/>
      <c r="F275" s="113"/>
      <c r="G275" s="113"/>
      <c r="H275" s="113"/>
      <c r="I275" s="114"/>
      <c r="J275" s="114"/>
      <c r="K275" s="114"/>
      <c r="L275" s="115"/>
      <c r="M275" s="28"/>
      <c r="N275" s="28"/>
    </row>
    <row r="276" spans="1:14" x14ac:dyDescent="0.3">
      <c r="A276" s="28"/>
      <c r="B276" s="28"/>
      <c r="C276" s="28"/>
      <c r="D276" s="111"/>
      <c r="E276" s="112"/>
      <c r="F276" s="113"/>
      <c r="G276" s="113"/>
      <c r="H276" s="113"/>
      <c r="I276" s="114"/>
      <c r="J276" s="114"/>
      <c r="K276" s="114"/>
      <c r="L276" s="115"/>
      <c r="M276" s="28"/>
      <c r="N276" s="28"/>
    </row>
    <row r="277" spans="1:14" x14ac:dyDescent="0.3">
      <c r="A277" s="28"/>
      <c r="B277" s="28"/>
      <c r="C277" s="28"/>
      <c r="D277" s="111"/>
      <c r="E277" s="112"/>
      <c r="F277" s="113"/>
      <c r="G277" s="113"/>
      <c r="H277" s="113"/>
      <c r="I277" s="114"/>
      <c r="J277" s="114"/>
      <c r="K277" s="114"/>
      <c r="L277" s="115"/>
      <c r="M277" s="28"/>
      <c r="N277" s="28"/>
    </row>
    <row r="278" spans="1:14" x14ac:dyDescent="0.3">
      <c r="A278" s="28"/>
      <c r="B278" s="28"/>
      <c r="C278" s="28"/>
      <c r="D278" s="111"/>
      <c r="E278" s="112"/>
      <c r="F278" s="113"/>
      <c r="G278" s="113"/>
      <c r="H278" s="113"/>
      <c r="I278" s="114"/>
      <c r="J278" s="114"/>
      <c r="K278" s="114"/>
      <c r="L278" s="115"/>
      <c r="M278" s="28"/>
      <c r="N278" s="28"/>
    </row>
    <row r="279" spans="1:14" x14ac:dyDescent="0.3">
      <c r="A279" s="28"/>
      <c r="B279" s="28"/>
      <c r="C279" s="28"/>
      <c r="D279" s="111"/>
      <c r="E279" s="112"/>
      <c r="F279" s="113"/>
      <c r="G279" s="113"/>
      <c r="H279" s="113"/>
      <c r="I279" s="114"/>
      <c r="J279" s="114"/>
      <c r="K279" s="114"/>
      <c r="L279" s="115"/>
      <c r="M279" s="28"/>
      <c r="N279" s="28"/>
    </row>
    <row r="280" spans="1:14" x14ac:dyDescent="0.3">
      <c r="A280" s="28"/>
      <c r="B280" s="28"/>
      <c r="C280" s="28"/>
      <c r="D280" s="111"/>
      <c r="E280" s="112"/>
      <c r="F280" s="113"/>
      <c r="G280" s="113"/>
      <c r="H280" s="113"/>
      <c r="I280" s="114"/>
      <c r="J280" s="114"/>
      <c r="K280" s="114"/>
      <c r="L280" s="115"/>
      <c r="M280" s="28"/>
      <c r="N280" s="28"/>
    </row>
    <row r="281" spans="1:14" x14ac:dyDescent="0.3">
      <c r="A281" s="28"/>
      <c r="B281" s="28"/>
      <c r="C281" s="28"/>
      <c r="D281" s="111"/>
      <c r="E281" s="112"/>
      <c r="F281" s="113"/>
      <c r="G281" s="113"/>
      <c r="H281" s="113"/>
      <c r="I281" s="114"/>
      <c r="J281" s="114"/>
      <c r="K281" s="114"/>
      <c r="L281" s="115"/>
      <c r="M281" s="28"/>
      <c r="N281" s="28"/>
    </row>
    <row r="282" spans="1:14" x14ac:dyDescent="0.3">
      <c r="A282" s="28"/>
      <c r="B282" s="28"/>
      <c r="C282" s="28"/>
      <c r="D282" s="111"/>
      <c r="E282" s="112"/>
      <c r="F282" s="113"/>
      <c r="G282" s="113"/>
      <c r="H282" s="113"/>
      <c r="I282" s="114"/>
      <c r="J282" s="114"/>
      <c r="K282" s="114"/>
      <c r="L282" s="115"/>
      <c r="M282" s="28"/>
      <c r="N282" s="28"/>
    </row>
    <row r="283" spans="1:14" x14ac:dyDescent="0.3">
      <c r="A283" s="28"/>
      <c r="B283" s="28"/>
      <c r="C283" s="28"/>
      <c r="D283" s="111"/>
      <c r="E283" s="112"/>
      <c r="F283" s="113"/>
      <c r="G283" s="113"/>
      <c r="H283" s="113"/>
      <c r="I283" s="114"/>
      <c r="J283" s="114"/>
      <c r="K283" s="114"/>
      <c r="L283" s="115"/>
      <c r="M283" s="28"/>
      <c r="N283" s="28"/>
    </row>
    <row r="284" spans="1:14" x14ac:dyDescent="0.3">
      <c r="A284" s="28"/>
      <c r="B284" s="28"/>
      <c r="C284" s="28"/>
      <c r="D284" s="111"/>
      <c r="E284" s="112"/>
      <c r="F284" s="113"/>
      <c r="G284" s="113"/>
      <c r="H284" s="113"/>
      <c r="I284" s="114"/>
      <c r="J284" s="114"/>
      <c r="K284" s="114"/>
      <c r="L284" s="115"/>
      <c r="M284" s="28"/>
      <c r="N284" s="28"/>
    </row>
    <row r="285" spans="1:14" x14ac:dyDescent="0.3">
      <c r="A285" s="28"/>
      <c r="B285" s="28"/>
      <c r="C285" s="28"/>
      <c r="D285" s="111"/>
      <c r="E285" s="112"/>
      <c r="F285" s="113"/>
      <c r="G285" s="113"/>
      <c r="H285" s="113"/>
      <c r="I285" s="114"/>
      <c r="J285" s="114"/>
      <c r="K285" s="114"/>
      <c r="L285" s="115"/>
      <c r="M285" s="28"/>
      <c r="N285" s="28"/>
    </row>
    <row r="286" spans="1:14" x14ac:dyDescent="0.3">
      <c r="A286" s="28"/>
      <c r="B286" s="28"/>
      <c r="C286" s="28"/>
      <c r="D286" s="111"/>
      <c r="E286" s="112"/>
      <c r="F286" s="113"/>
      <c r="G286" s="113"/>
      <c r="H286" s="113"/>
      <c r="I286" s="114"/>
      <c r="J286" s="114"/>
      <c r="K286" s="114"/>
      <c r="L286" s="115"/>
      <c r="M286" s="28"/>
      <c r="N286" s="28"/>
    </row>
    <row r="287" spans="1:14" x14ac:dyDescent="0.3">
      <c r="A287" s="28"/>
      <c r="B287" s="28"/>
      <c r="C287" s="28"/>
      <c r="D287" s="111"/>
      <c r="E287" s="112"/>
      <c r="F287" s="113"/>
      <c r="G287" s="113"/>
      <c r="H287" s="113"/>
      <c r="I287" s="114"/>
      <c r="J287" s="114"/>
      <c r="K287" s="114"/>
      <c r="L287" s="115"/>
      <c r="M287" s="28"/>
      <c r="N287" s="28"/>
    </row>
    <row r="288" spans="1:14" x14ac:dyDescent="0.3">
      <c r="A288" s="28"/>
      <c r="B288" s="28"/>
      <c r="C288" s="28"/>
      <c r="D288" s="111"/>
      <c r="E288" s="112"/>
      <c r="F288" s="113"/>
      <c r="G288" s="113"/>
      <c r="H288" s="113"/>
      <c r="I288" s="114"/>
      <c r="J288" s="114"/>
      <c r="K288" s="114"/>
      <c r="L288" s="115"/>
      <c r="M288" s="28"/>
      <c r="N288" s="28"/>
    </row>
    <row r="289" spans="1:14" x14ac:dyDescent="0.3">
      <c r="A289" s="28"/>
      <c r="B289" s="28"/>
      <c r="C289" s="28"/>
      <c r="D289" s="111"/>
      <c r="E289" s="112"/>
      <c r="F289" s="113"/>
      <c r="G289" s="113"/>
      <c r="H289" s="113"/>
      <c r="I289" s="114"/>
      <c r="J289" s="114"/>
      <c r="K289" s="114"/>
      <c r="L289" s="115"/>
      <c r="M289" s="28"/>
      <c r="N289" s="28"/>
    </row>
    <row r="290" spans="1:14" x14ac:dyDescent="0.3">
      <c r="A290" s="28"/>
      <c r="B290" s="28"/>
      <c r="C290" s="28"/>
      <c r="D290" s="111"/>
      <c r="E290" s="112"/>
      <c r="F290" s="113"/>
      <c r="G290" s="113"/>
      <c r="H290" s="113"/>
      <c r="I290" s="114"/>
      <c r="J290" s="114"/>
      <c r="K290" s="114"/>
      <c r="L290" s="115"/>
      <c r="M290" s="28"/>
      <c r="N290" s="28"/>
    </row>
    <row r="291" spans="1:14" x14ac:dyDescent="0.3">
      <c r="A291" s="28"/>
      <c r="B291" s="28"/>
      <c r="C291" s="28"/>
      <c r="D291" s="111"/>
      <c r="E291" s="112"/>
      <c r="F291" s="113"/>
      <c r="G291" s="113"/>
      <c r="H291" s="113"/>
      <c r="I291" s="114"/>
      <c r="J291" s="114"/>
      <c r="K291" s="114"/>
      <c r="L291" s="115"/>
      <c r="M291" s="28"/>
      <c r="N291" s="28"/>
    </row>
    <row r="292" spans="1:14" x14ac:dyDescent="0.3">
      <c r="A292" s="28"/>
      <c r="B292" s="28"/>
      <c r="C292" s="28"/>
      <c r="D292" s="111"/>
      <c r="E292" s="112"/>
      <c r="F292" s="113"/>
      <c r="G292" s="113"/>
      <c r="H292" s="113"/>
      <c r="I292" s="114"/>
      <c r="J292" s="114"/>
      <c r="K292" s="114"/>
      <c r="L292" s="115"/>
      <c r="M292" s="28"/>
      <c r="N292" s="28"/>
    </row>
    <row r="293" spans="1:14" x14ac:dyDescent="0.3">
      <c r="A293" s="28"/>
      <c r="B293" s="28"/>
      <c r="C293" s="28"/>
      <c r="D293" s="111"/>
      <c r="E293" s="112"/>
      <c r="F293" s="113"/>
      <c r="G293" s="113"/>
      <c r="H293" s="113"/>
      <c r="I293" s="114"/>
      <c r="J293" s="114"/>
      <c r="K293" s="114"/>
      <c r="L293" s="115"/>
      <c r="M293" s="28"/>
      <c r="N293" s="28"/>
    </row>
    <row r="294" spans="1:14" x14ac:dyDescent="0.3">
      <c r="A294" s="28"/>
      <c r="B294" s="28"/>
      <c r="C294" s="28"/>
      <c r="D294" s="111"/>
      <c r="E294" s="112"/>
      <c r="F294" s="113"/>
      <c r="G294" s="113"/>
      <c r="H294" s="113"/>
      <c r="I294" s="114"/>
      <c r="J294" s="114"/>
      <c r="K294" s="114"/>
      <c r="L294" s="115"/>
      <c r="M294" s="28"/>
      <c r="N294" s="28"/>
    </row>
    <row r="295" spans="1:14" x14ac:dyDescent="0.3">
      <c r="A295" s="28"/>
      <c r="B295" s="28"/>
      <c r="C295" s="28"/>
      <c r="D295" s="111"/>
      <c r="E295" s="112"/>
      <c r="F295" s="113"/>
      <c r="G295" s="113"/>
      <c r="H295" s="113"/>
      <c r="I295" s="114"/>
      <c r="J295" s="114"/>
      <c r="K295" s="114"/>
      <c r="L295" s="115"/>
      <c r="M295" s="28"/>
      <c r="N295" s="28"/>
    </row>
    <row r="296" spans="1:14" x14ac:dyDescent="0.3">
      <c r="A296" s="28"/>
      <c r="B296" s="28"/>
      <c r="C296" s="28"/>
      <c r="D296" s="111"/>
      <c r="E296" s="112"/>
      <c r="F296" s="113"/>
      <c r="G296" s="113"/>
      <c r="H296" s="113"/>
      <c r="I296" s="114"/>
      <c r="J296" s="114"/>
      <c r="K296" s="114"/>
      <c r="L296" s="115"/>
      <c r="M296" s="28"/>
      <c r="N296" s="28"/>
    </row>
    <row r="297" spans="1:14" x14ac:dyDescent="0.3">
      <c r="A297" s="28"/>
      <c r="B297" s="28"/>
      <c r="C297" s="28"/>
      <c r="D297" s="111"/>
      <c r="E297" s="112"/>
      <c r="F297" s="113"/>
      <c r="G297" s="113"/>
      <c r="H297" s="113"/>
      <c r="I297" s="114"/>
      <c r="J297" s="114"/>
      <c r="K297" s="114"/>
      <c r="L297" s="115"/>
      <c r="M297" s="28"/>
      <c r="N297" s="28"/>
    </row>
    <row r="298" spans="1:14" x14ac:dyDescent="0.3">
      <c r="A298" s="28"/>
      <c r="B298" s="28"/>
      <c r="C298" s="28"/>
      <c r="D298" s="111"/>
      <c r="E298" s="112"/>
      <c r="F298" s="113"/>
      <c r="G298" s="113"/>
      <c r="H298" s="113"/>
      <c r="I298" s="114"/>
      <c r="J298" s="114"/>
      <c r="K298" s="114"/>
      <c r="L298" s="115"/>
      <c r="M298" s="28"/>
      <c r="N298" s="28"/>
    </row>
    <row r="299" spans="1:14" x14ac:dyDescent="0.3">
      <c r="A299" s="28"/>
      <c r="B299" s="28"/>
      <c r="C299" s="28"/>
      <c r="D299" s="111"/>
      <c r="E299" s="112"/>
      <c r="F299" s="113"/>
      <c r="G299" s="113"/>
      <c r="H299" s="113"/>
      <c r="I299" s="114"/>
      <c r="J299" s="114"/>
      <c r="K299" s="114"/>
      <c r="L299" s="115"/>
      <c r="M299" s="28"/>
      <c r="N299" s="28"/>
    </row>
    <row r="300" spans="1:14" x14ac:dyDescent="0.3">
      <c r="A300" s="28"/>
      <c r="B300" s="28"/>
      <c r="C300" s="28"/>
      <c r="D300" s="111"/>
      <c r="E300" s="112"/>
      <c r="F300" s="113"/>
      <c r="G300" s="113"/>
      <c r="H300" s="113"/>
      <c r="I300" s="114"/>
      <c r="J300" s="114"/>
      <c r="K300" s="114"/>
      <c r="L300" s="115"/>
      <c r="M300" s="28"/>
      <c r="N300" s="28"/>
    </row>
    <row r="301" spans="1:14" x14ac:dyDescent="0.3">
      <c r="A301" s="28"/>
      <c r="B301" s="28"/>
      <c r="C301" s="28"/>
      <c r="D301" s="111"/>
      <c r="E301" s="112"/>
      <c r="F301" s="113"/>
      <c r="G301" s="113"/>
      <c r="H301" s="113"/>
      <c r="I301" s="114"/>
      <c r="J301" s="114"/>
      <c r="K301" s="114"/>
      <c r="L301" s="115"/>
      <c r="M301" s="28"/>
      <c r="N301" s="28"/>
    </row>
    <row r="302" spans="1:14" x14ac:dyDescent="0.3">
      <c r="A302" s="28"/>
      <c r="B302" s="28"/>
      <c r="C302" s="28"/>
      <c r="D302" s="111"/>
      <c r="E302" s="112"/>
      <c r="F302" s="113"/>
      <c r="G302" s="113"/>
      <c r="H302" s="113"/>
      <c r="I302" s="114"/>
      <c r="J302" s="114"/>
      <c r="K302" s="114"/>
      <c r="L302" s="115"/>
      <c r="M302" s="28"/>
      <c r="N302" s="28"/>
    </row>
    <row r="303" spans="1:14" x14ac:dyDescent="0.3">
      <c r="A303" s="28"/>
      <c r="B303" s="28"/>
      <c r="C303" s="28"/>
      <c r="D303" s="111"/>
      <c r="E303" s="112"/>
      <c r="F303" s="113"/>
      <c r="G303" s="113"/>
      <c r="H303" s="113"/>
      <c r="I303" s="114"/>
      <c r="J303" s="114"/>
      <c r="K303" s="114"/>
      <c r="L303" s="115"/>
      <c r="M303" s="28"/>
      <c r="N303" s="28"/>
    </row>
    <row r="304" spans="1:14" x14ac:dyDescent="0.3">
      <c r="A304" s="28"/>
      <c r="B304" s="28"/>
      <c r="C304" s="28"/>
      <c r="D304" s="111"/>
      <c r="E304" s="112"/>
      <c r="F304" s="113"/>
      <c r="G304" s="113"/>
      <c r="H304" s="113"/>
      <c r="I304" s="114"/>
      <c r="J304" s="114"/>
      <c r="K304" s="114"/>
      <c r="L304" s="115"/>
      <c r="M304" s="28"/>
      <c r="N304" s="28"/>
    </row>
    <row r="305" spans="1:14" x14ac:dyDescent="0.3">
      <c r="A305" s="28"/>
      <c r="B305" s="28"/>
      <c r="C305" s="28"/>
      <c r="D305" s="111"/>
      <c r="E305" s="112"/>
      <c r="F305" s="113"/>
      <c r="G305" s="113"/>
      <c r="H305" s="113"/>
      <c r="I305" s="114"/>
      <c r="J305" s="114"/>
      <c r="K305" s="114"/>
      <c r="L305" s="115"/>
      <c r="M305" s="28"/>
      <c r="N305" s="28"/>
    </row>
    <row r="306" spans="1:14" x14ac:dyDescent="0.3">
      <c r="A306" s="28"/>
      <c r="B306" s="28"/>
      <c r="C306" s="28"/>
      <c r="D306" s="111"/>
      <c r="E306" s="112"/>
      <c r="F306" s="113"/>
      <c r="G306" s="113"/>
      <c r="H306" s="113"/>
      <c r="I306" s="114"/>
      <c r="J306" s="114"/>
      <c r="K306" s="114"/>
      <c r="L306" s="115"/>
      <c r="M306" s="28"/>
      <c r="N306" s="28"/>
    </row>
    <row r="307" spans="1:14" x14ac:dyDescent="0.3">
      <c r="A307" s="28"/>
      <c r="B307" s="28"/>
      <c r="C307" s="28"/>
      <c r="D307" s="111"/>
      <c r="E307" s="112"/>
      <c r="F307" s="113"/>
      <c r="G307" s="113"/>
      <c r="H307" s="113"/>
      <c r="I307" s="114"/>
      <c r="J307" s="114"/>
      <c r="K307" s="114"/>
      <c r="L307" s="115"/>
      <c r="M307" s="28"/>
      <c r="N307" s="28"/>
    </row>
    <row r="308" spans="1:14" x14ac:dyDescent="0.3">
      <c r="A308" s="28"/>
      <c r="B308" s="28"/>
      <c r="C308" s="28"/>
      <c r="D308" s="111"/>
      <c r="E308" s="112"/>
      <c r="F308" s="113"/>
      <c r="G308" s="113"/>
      <c r="H308" s="113"/>
      <c r="I308" s="114"/>
      <c r="J308" s="114"/>
      <c r="K308" s="114"/>
      <c r="L308" s="115"/>
      <c r="M308" s="28"/>
      <c r="N308" s="28"/>
    </row>
    <row r="309" spans="1:14" x14ac:dyDescent="0.3">
      <c r="A309" s="28"/>
      <c r="B309" s="28"/>
      <c r="C309" s="28"/>
      <c r="D309" s="111"/>
      <c r="E309" s="112"/>
      <c r="F309" s="113"/>
      <c r="G309" s="113"/>
      <c r="H309" s="113"/>
      <c r="I309" s="114"/>
      <c r="J309" s="114"/>
      <c r="K309" s="114"/>
      <c r="L309" s="115"/>
      <c r="M309" s="28"/>
      <c r="N309" s="28"/>
    </row>
    <row r="310" spans="1:14" x14ac:dyDescent="0.3">
      <c r="A310" s="28"/>
      <c r="B310" s="28"/>
      <c r="C310" s="28"/>
      <c r="D310" s="111"/>
      <c r="E310" s="112"/>
      <c r="F310" s="113"/>
      <c r="G310" s="113"/>
      <c r="H310" s="113"/>
      <c r="I310" s="114"/>
      <c r="J310" s="114"/>
      <c r="K310" s="114"/>
      <c r="L310" s="115"/>
      <c r="M310" s="28"/>
      <c r="N310" s="28"/>
    </row>
    <row r="311" spans="1:14" x14ac:dyDescent="0.3">
      <c r="A311" s="28"/>
      <c r="B311" s="28"/>
      <c r="C311" s="28"/>
      <c r="D311" s="111"/>
      <c r="E311" s="112"/>
      <c r="F311" s="113"/>
      <c r="G311" s="113"/>
      <c r="H311" s="113"/>
      <c r="I311" s="114"/>
      <c r="J311" s="114"/>
      <c r="K311" s="114"/>
      <c r="L311" s="115"/>
      <c r="M311" s="28"/>
      <c r="N311" s="28"/>
    </row>
    <row r="312" spans="1:14" x14ac:dyDescent="0.3">
      <c r="A312" s="28"/>
      <c r="B312" s="28"/>
      <c r="C312" s="28"/>
      <c r="D312" s="111"/>
      <c r="E312" s="112"/>
      <c r="F312" s="113"/>
      <c r="G312" s="113"/>
      <c r="H312" s="113"/>
      <c r="I312" s="114"/>
      <c r="J312" s="114"/>
      <c r="K312" s="114"/>
      <c r="L312" s="115"/>
      <c r="M312" s="28"/>
      <c r="N312" s="28"/>
    </row>
    <row r="313" spans="1:14" x14ac:dyDescent="0.3">
      <c r="A313" s="28"/>
      <c r="B313" s="28"/>
      <c r="C313" s="28"/>
      <c r="D313" s="111"/>
      <c r="E313" s="112"/>
      <c r="F313" s="113"/>
      <c r="G313" s="113"/>
      <c r="H313" s="113"/>
      <c r="I313" s="114"/>
      <c r="J313" s="114"/>
      <c r="K313" s="114"/>
      <c r="L313" s="115"/>
      <c r="M313" s="28"/>
      <c r="N313" s="28"/>
    </row>
    <row r="314" spans="1:14" x14ac:dyDescent="0.3">
      <c r="A314" s="28"/>
      <c r="B314" s="28"/>
      <c r="C314" s="28"/>
      <c r="D314" s="111"/>
      <c r="E314" s="112"/>
      <c r="F314" s="113"/>
      <c r="G314" s="113"/>
      <c r="H314" s="113"/>
      <c r="I314" s="114"/>
      <c r="J314" s="114"/>
      <c r="K314" s="114"/>
      <c r="L314" s="115"/>
      <c r="M314" s="28"/>
      <c r="N314" s="28"/>
    </row>
    <row r="315" spans="1:14" x14ac:dyDescent="0.3">
      <c r="A315" s="28"/>
      <c r="B315" s="28"/>
      <c r="C315" s="28"/>
      <c r="D315" s="111"/>
      <c r="E315" s="112"/>
      <c r="F315" s="113"/>
      <c r="G315" s="113"/>
      <c r="H315" s="113"/>
      <c r="I315" s="114"/>
      <c r="J315" s="114"/>
      <c r="K315" s="114"/>
      <c r="L315" s="115"/>
      <c r="M315" s="28"/>
      <c r="N315" s="28"/>
    </row>
    <row r="316" spans="1:14" x14ac:dyDescent="0.3">
      <c r="A316" s="28"/>
      <c r="B316" s="28"/>
      <c r="C316" s="28"/>
      <c r="D316" s="111"/>
      <c r="E316" s="112"/>
      <c r="F316" s="113"/>
      <c r="G316" s="113"/>
      <c r="H316" s="113"/>
      <c r="I316" s="114"/>
      <c r="J316" s="114"/>
      <c r="K316" s="114"/>
      <c r="L316" s="115"/>
      <c r="M316" s="28"/>
      <c r="N316" s="28"/>
    </row>
    <row r="317" spans="1:14" x14ac:dyDescent="0.3">
      <c r="A317" s="28"/>
      <c r="B317" s="28"/>
      <c r="C317" s="28"/>
      <c r="D317" s="111"/>
      <c r="E317" s="112"/>
      <c r="F317" s="113"/>
      <c r="G317" s="113"/>
      <c r="H317" s="113"/>
      <c r="I317" s="114"/>
      <c r="J317" s="114"/>
      <c r="K317" s="114"/>
      <c r="L317" s="115"/>
      <c r="M317" s="28"/>
      <c r="N317" s="28"/>
    </row>
    <row r="318" spans="1:14" x14ac:dyDescent="0.3">
      <c r="A318" s="28"/>
      <c r="B318" s="28"/>
      <c r="C318" s="28"/>
      <c r="D318" s="111"/>
      <c r="E318" s="112"/>
      <c r="F318" s="113"/>
      <c r="G318" s="113"/>
      <c r="H318" s="113"/>
      <c r="I318" s="114"/>
      <c r="J318" s="114"/>
      <c r="K318" s="114"/>
      <c r="L318" s="115"/>
      <c r="M318" s="28"/>
      <c r="N318" s="28"/>
    </row>
    <row r="319" spans="1:14" x14ac:dyDescent="0.3">
      <c r="A319" s="28"/>
      <c r="B319" s="28"/>
      <c r="C319" s="28"/>
      <c r="D319" s="111"/>
      <c r="E319" s="112"/>
      <c r="F319" s="113"/>
      <c r="G319" s="113"/>
      <c r="H319" s="113"/>
      <c r="I319" s="114"/>
      <c r="J319" s="114"/>
      <c r="K319" s="114"/>
      <c r="L319" s="115"/>
      <c r="M319" s="28"/>
      <c r="N319" s="28"/>
    </row>
    <row r="320" spans="1:14" x14ac:dyDescent="0.3">
      <c r="A320" s="28"/>
      <c r="B320" s="28"/>
      <c r="C320" s="28"/>
      <c r="D320" s="111"/>
      <c r="E320" s="112"/>
      <c r="F320" s="113"/>
      <c r="G320" s="113"/>
      <c r="H320" s="113"/>
      <c r="I320" s="114"/>
      <c r="J320" s="114"/>
      <c r="K320" s="114"/>
      <c r="L320" s="115"/>
      <c r="M320" s="28"/>
      <c r="N320" s="28"/>
    </row>
    <row r="321" spans="1:14" x14ac:dyDescent="0.3">
      <c r="A321" s="28"/>
      <c r="B321" s="28"/>
      <c r="C321" s="28"/>
      <c r="D321" s="111"/>
      <c r="E321" s="112"/>
      <c r="F321" s="113"/>
      <c r="G321" s="113"/>
      <c r="H321" s="113"/>
      <c r="I321" s="114"/>
      <c r="J321" s="114"/>
      <c r="K321" s="114"/>
      <c r="L321" s="115"/>
      <c r="M321" s="28"/>
      <c r="N321" s="28"/>
    </row>
    <row r="322" spans="1:14" x14ac:dyDescent="0.3">
      <c r="A322" s="28"/>
      <c r="B322" s="28"/>
      <c r="C322" s="28"/>
      <c r="D322" s="111"/>
      <c r="E322" s="112"/>
      <c r="F322" s="113"/>
      <c r="G322" s="113"/>
      <c r="H322" s="113"/>
      <c r="I322" s="114"/>
      <c r="J322" s="114"/>
      <c r="K322" s="114"/>
      <c r="L322" s="115"/>
      <c r="M322" s="28"/>
      <c r="N322" s="28"/>
    </row>
    <row r="323" spans="1:14" x14ac:dyDescent="0.3">
      <c r="A323" s="28"/>
      <c r="B323" s="28"/>
      <c r="C323" s="28"/>
      <c r="D323" s="111"/>
      <c r="E323" s="112"/>
      <c r="F323" s="113"/>
      <c r="G323" s="113"/>
      <c r="H323" s="113"/>
      <c r="I323" s="114"/>
      <c r="J323" s="114"/>
      <c r="K323" s="114"/>
      <c r="L323" s="115"/>
      <c r="M323" s="28"/>
      <c r="N323" s="28"/>
    </row>
    <row r="324" spans="1:14" x14ac:dyDescent="0.3">
      <c r="A324" s="28"/>
      <c r="B324" s="28"/>
      <c r="C324" s="28"/>
      <c r="D324" s="111"/>
      <c r="E324" s="112"/>
      <c r="F324" s="113"/>
      <c r="G324" s="113"/>
      <c r="H324" s="113"/>
      <c r="I324" s="114"/>
      <c r="J324" s="114"/>
      <c r="K324" s="114"/>
      <c r="L324" s="115"/>
      <c r="M324" s="28"/>
      <c r="N324" s="28"/>
    </row>
    <row r="325" spans="1:14" x14ac:dyDescent="0.3">
      <c r="A325" s="28"/>
      <c r="B325" s="28"/>
      <c r="C325" s="28"/>
      <c r="D325" s="111"/>
      <c r="E325" s="112"/>
      <c r="F325" s="113"/>
      <c r="G325" s="113"/>
      <c r="H325" s="113"/>
      <c r="I325" s="114"/>
      <c r="J325" s="114"/>
      <c r="K325" s="114"/>
      <c r="L325" s="115"/>
      <c r="M325" s="28"/>
      <c r="N325" s="28"/>
    </row>
    <row r="326" spans="1:14" x14ac:dyDescent="0.3">
      <c r="A326" s="28"/>
      <c r="B326" s="28"/>
      <c r="C326" s="28"/>
      <c r="D326" s="111"/>
      <c r="E326" s="112"/>
      <c r="F326" s="113"/>
      <c r="G326" s="113"/>
      <c r="H326" s="113"/>
      <c r="I326" s="114"/>
      <c r="J326" s="114"/>
      <c r="K326" s="114"/>
      <c r="L326" s="115"/>
      <c r="M326" s="28"/>
      <c r="N326" s="28"/>
    </row>
    <row r="327" spans="1:14" x14ac:dyDescent="0.3">
      <c r="A327" s="28"/>
      <c r="B327" s="28"/>
      <c r="C327" s="28"/>
      <c r="D327" s="111"/>
      <c r="E327" s="112"/>
      <c r="F327" s="113"/>
      <c r="G327" s="113"/>
      <c r="H327" s="113"/>
      <c r="I327" s="114"/>
      <c r="J327" s="114"/>
      <c r="K327" s="114"/>
      <c r="L327" s="115"/>
      <c r="M327" s="28"/>
      <c r="N327" s="28"/>
    </row>
    <row r="328" spans="1:14" x14ac:dyDescent="0.3">
      <c r="A328" s="28"/>
      <c r="B328" s="28"/>
      <c r="C328" s="28"/>
      <c r="D328" s="111"/>
      <c r="E328" s="112"/>
      <c r="F328" s="113"/>
      <c r="G328" s="113"/>
      <c r="H328" s="113"/>
      <c r="I328" s="114"/>
      <c r="J328" s="114"/>
      <c r="K328" s="114"/>
      <c r="L328" s="115"/>
      <c r="M328" s="28"/>
      <c r="N328" s="28"/>
    </row>
    <row r="329" spans="1:14" x14ac:dyDescent="0.3">
      <c r="A329" s="28"/>
      <c r="B329" s="28"/>
      <c r="C329" s="28"/>
      <c r="D329" s="111"/>
      <c r="E329" s="112"/>
      <c r="F329" s="113"/>
      <c r="G329" s="113"/>
      <c r="H329" s="113"/>
      <c r="I329" s="114"/>
      <c r="J329" s="114"/>
      <c r="K329" s="114"/>
      <c r="L329" s="115"/>
      <c r="M329" s="28"/>
      <c r="N329" s="28"/>
    </row>
    <row r="330" spans="1:14" x14ac:dyDescent="0.3">
      <c r="A330" s="28"/>
      <c r="B330" s="28"/>
      <c r="C330" s="28"/>
      <c r="D330" s="111"/>
      <c r="E330" s="112"/>
      <c r="F330" s="113"/>
      <c r="G330" s="113"/>
      <c r="H330" s="113"/>
      <c r="I330" s="114"/>
      <c r="J330" s="114"/>
      <c r="K330" s="114"/>
      <c r="L330" s="115"/>
      <c r="M330" s="28"/>
      <c r="N330" s="28"/>
    </row>
    <row r="331" spans="1:14" x14ac:dyDescent="0.3">
      <c r="A331" s="28"/>
      <c r="B331" s="28"/>
      <c r="C331" s="28"/>
      <c r="D331" s="111"/>
      <c r="E331" s="112"/>
      <c r="F331" s="113"/>
      <c r="G331" s="113"/>
      <c r="H331" s="113"/>
      <c r="I331" s="114"/>
      <c r="J331" s="114"/>
      <c r="K331" s="114"/>
      <c r="L331" s="115"/>
      <c r="M331" s="28"/>
      <c r="N331" s="28"/>
    </row>
    <row r="332" spans="1:14" x14ac:dyDescent="0.3">
      <c r="A332" s="28"/>
      <c r="B332" s="28"/>
      <c r="C332" s="28"/>
      <c r="D332" s="111"/>
      <c r="E332" s="112"/>
      <c r="F332" s="113"/>
      <c r="G332" s="113"/>
      <c r="H332" s="113"/>
      <c r="I332" s="114"/>
      <c r="J332" s="114"/>
      <c r="K332" s="114"/>
      <c r="L332" s="115"/>
      <c r="M332" s="28"/>
      <c r="N332" s="28"/>
    </row>
    <row r="333" spans="1:14" x14ac:dyDescent="0.3">
      <c r="A333" s="28"/>
      <c r="B333" s="28"/>
      <c r="C333" s="28"/>
      <c r="D333" s="111"/>
      <c r="E333" s="112"/>
      <c r="F333" s="113"/>
      <c r="G333" s="113"/>
      <c r="H333" s="113"/>
      <c r="I333" s="114"/>
      <c r="J333" s="114"/>
      <c r="K333" s="114"/>
      <c r="L333" s="115"/>
      <c r="M333" s="28"/>
      <c r="N333" s="28"/>
    </row>
    <row r="334" spans="1:14" x14ac:dyDescent="0.3">
      <c r="A334" s="28"/>
      <c r="B334" s="28"/>
      <c r="C334" s="28"/>
      <c r="D334" s="111"/>
      <c r="E334" s="112"/>
      <c r="F334" s="113"/>
      <c r="G334" s="113"/>
      <c r="H334" s="113"/>
      <c r="I334" s="114"/>
      <c r="J334" s="114"/>
      <c r="K334" s="114"/>
      <c r="L334" s="115"/>
      <c r="M334" s="28"/>
      <c r="N334" s="28"/>
    </row>
    <row r="335" spans="1:14" x14ac:dyDescent="0.3">
      <c r="A335" s="28"/>
      <c r="B335" s="28"/>
      <c r="C335" s="28"/>
      <c r="D335" s="111"/>
      <c r="E335" s="112"/>
      <c r="F335" s="113"/>
      <c r="G335" s="113"/>
      <c r="H335" s="113"/>
      <c r="I335" s="114"/>
      <c r="J335" s="114"/>
      <c r="K335" s="114"/>
      <c r="L335" s="115"/>
      <c r="M335" s="28"/>
      <c r="N335" s="28"/>
    </row>
    <row r="336" spans="1:14" x14ac:dyDescent="0.3">
      <c r="A336" s="28"/>
      <c r="B336" s="28"/>
      <c r="C336" s="28"/>
      <c r="D336" s="111"/>
      <c r="E336" s="112"/>
      <c r="F336" s="113"/>
      <c r="G336" s="113"/>
      <c r="H336" s="113"/>
      <c r="I336" s="114"/>
      <c r="J336" s="114"/>
      <c r="K336" s="114"/>
      <c r="L336" s="115"/>
      <c r="M336" s="28"/>
      <c r="N336" s="28"/>
    </row>
    <row r="337" spans="1:14" x14ac:dyDescent="0.3">
      <c r="A337" s="28"/>
      <c r="B337" s="28"/>
      <c r="C337" s="28"/>
      <c r="D337" s="111"/>
      <c r="E337" s="112"/>
      <c r="F337" s="113"/>
      <c r="G337" s="113"/>
      <c r="H337" s="113"/>
      <c r="I337" s="114"/>
      <c r="J337" s="114"/>
      <c r="K337" s="114"/>
      <c r="L337" s="115"/>
      <c r="M337" s="28"/>
      <c r="N337" s="28"/>
    </row>
    <row r="338" spans="1:14" x14ac:dyDescent="0.3">
      <c r="A338" s="28"/>
      <c r="B338" s="28"/>
      <c r="C338" s="28"/>
      <c r="D338" s="111"/>
      <c r="E338" s="112"/>
      <c r="F338" s="113"/>
      <c r="G338" s="113"/>
      <c r="H338" s="113"/>
      <c r="I338" s="114"/>
      <c r="J338" s="114"/>
      <c r="K338" s="114"/>
      <c r="L338" s="115"/>
      <c r="M338" s="28"/>
      <c r="N338" s="28"/>
    </row>
    <row r="339" spans="1:14" x14ac:dyDescent="0.3">
      <c r="A339" s="28"/>
      <c r="B339" s="28"/>
      <c r="C339" s="28"/>
      <c r="D339" s="111"/>
      <c r="E339" s="112"/>
      <c r="F339" s="113"/>
      <c r="G339" s="113"/>
      <c r="H339" s="113"/>
      <c r="I339" s="114"/>
      <c r="J339" s="114"/>
      <c r="K339" s="114"/>
      <c r="L339" s="115"/>
      <c r="M339" s="28"/>
      <c r="N339" s="28"/>
    </row>
    <row r="340" spans="1:14" x14ac:dyDescent="0.3">
      <c r="A340" s="28"/>
      <c r="B340" s="28"/>
      <c r="C340" s="28"/>
      <c r="D340" s="111"/>
      <c r="E340" s="112"/>
      <c r="F340" s="113"/>
      <c r="G340" s="113"/>
      <c r="H340" s="113"/>
      <c r="I340" s="114"/>
      <c r="J340" s="114"/>
      <c r="K340" s="114"/>
      <c r="L340" s="115"/>
      <c r="M340" s="28"/>
      <c r="N340" s="28"/>
    </row>
    <row r="341" spans="1:14" x14ac:dyDescent="0.3">
      <c r="A341" s="28"/>
      <c r="B341" s="28"/>
      <c r="C341" s="28"/>
      <c r="D341" s="111"/>
      <c r="E341" s="112"/>
      <c r="F341" s="113"/>
      <c r="G341" s="113"/>
      <c r="H341" s="113"/>
      <c r="I341" s="114"/>
      <c r="J341" s="114"/>
      <c r="K341" s="114"/>
      <c r="L341" s="115"/>
      <c r="M341" s="28"/>
      <c r="N341" s="28"/>
    </row>
    <row r="342" spans="1:14" x14ac:dyDescent="0.3">
      <c r="A342" s="28"/>
      <c r="B342" s="28"/>
      <c r="C342" s="28"/>
      <c r="D342" s="111"/>
      <c r="E342" s="112"/>
      <c r="F342" s="113"/>
      <c r="G342" s="113"/>
      <c r="H342" s="113"/>
      <c r="I342" s="114"/>
      <c r="J342" s="114"/>
      <c r="K342" s="114"/>
      <c r="L342" s="115"/>
      <c r="M342" s="28"/>
      <c r="N342" s="28"/>
    </row>
    <row r="343" spans="1:14" x14ac:dyDescent="0.3">
      <c r="A343" s="28"/>
      <c r="B343" s="28"/>
      <c r="C343" s="28"/>
      <c r="D343" s="111"/>
      <c r="E343" s="112"/>
      <c r="F343" s="113"/>
      <c r="G343" s="113"/>
      <c r="H343" s="113"/>
      <c r="I343" s="114"/>
      <c r="J343" s="114"/>
      <c r="K343" s="114"/>
      <c r="L343" s="115"/>
      <c r="M343" s="28"/>
      <c r="N343" s="28"/>
    </row>
    <row r="344" spans="1:14" x14ac:dyDescent="0.3">
      <c r="A344" s="28"/>
      <c r="B344" s="28"/>
      <c r="C344" s="28"/>
      <c r="D344" s="111"/>
      <c r="E344" s="112"/>
      <c r="F344" s="113"/>
      <c r="G344" s="113"/>
      <c r="H344" s="113"/>
      <c r="I344" s="114"/>
      <c r="J344" s="114"/>
      <c r="K344" s="114"/>
      <c r="L344" s="115"/>
      <c r="M344" s="28"/>
      <c r="N344" s="28"/>
    </row>
    <row r="345" spans="1:14" x14ac:dyDescent="0.3">
      <c r="A345" s="28"/>
      <c r="B345" s="28"/>
      <c r="C345" s="28"/>
      <c r="D345" s="111"/>
      <c r="E345" s="112"/>
      <c r="F345" s="113"/>
      <c r="G345" s="113"/>
      <c r="H345" s="113"/>
      <c r="I345" s="114"/>
      <c r="J345" s="114"/>
      <c r="K345" s="114"/>
      <c r="L345" s="115"/>
      <c r="M345" s="28"/>
      <c r="N345" s="28"/>
    </row>
    <row r="346" spans="1:14" x14ac:dyDescent="0.3">
      <c r="A346" s="28"/>
      <c r="B346" s="28"/>
      <c r="C346" s="28"/>
      <c r="D346" s="111"/>
      <c r="E346" s="112"/>
      <c r="F346" s="113"/>
      <c r="G346" s="113"/>
      <c r="H346" s="113"/>
      <c r="I346" s="114"/>
      <c r="J346" s="114"/>
      <c r="K346" s="114"/>
      <c r="L346" s="115"/>
      <c r="M346" s="28"/>
      <c r="N346" s="28"/>
    </row>
    <row r="347" spans="1:14" x14ac:dyDescent="0.3">
      <c r="A347" s="28"/>
      <c r="B347" s="28"/>
      <c r="C347" s="28"/>
      <c r="D347" s="111"/>
      <c r="E347" s="112"/>
      <c r="F347" s="113"/>
      <c r="G347" s="113"/>
      <c r="H347" s="113"/>
      <c r="I347" s="114"/>
      <c r="J347" s="114"/>
      <c r="K347" s="114"/>
      <c r="L347" s="115"/>
      <c r="M347" s="28"/>
      <c r="N347" s="28"/>
    </row>
    <row r="348" spans="1:14" x14ac:dyDescent="0.3">
      <c r="A348" s="28"/>
      <c r="B348" s="28"/>
      <c r="C348" s="28"/>
      <c r="D348" s="111"/>
      <c r="E348" s="112"/>
      <c r="F348" s="113"/>
      <c r="G348" s="113"/>
      <c r="H348" s="113"/>
      <c r="I348" s="114"/>
      <c r="J348" s="114"/>
      <c r="K348" s="114"/>
      <c r="L348" s="115"/>
      <c r="M348" s="28"/>
      <c r="N348" s="28"/>
    </row>
    <row r="349" spans="1:14" x14ac:dyDescent="0.3">
      <c r="A349" s="28"/>
      <c r="B349" s="28"/>
      <c r="C349" s="28"/>
      <c r="D349" s="111"/>
      <c r="E349" s="112"/>
      <c r="F349" s="113"/>
      <c r="G349" s="113"/>
      <c r="H349" s="113"/>
      <c r="I349" s="114"/>
      <c r="J349" s="114"/>
      <c r="K349" s="114"/>
      <c r="L349" s="115"/>
      <c r="M349" s="28"/>
      <c r="N349" s="28"/>
    </row>
    <row r="350" spans="1:14" x14ac:dyDescent="0.3">
      <c r="A350" s="28"/>
      <c r="B350" s="28"/>
      <c r="C350" s="28"/>
      <c r="D350" s="111"/>
      <c r="E350" s="112"/>
      <c r="F350" s="113"/>
      <c r="G350" s="113"/>
      <c r="H350" s="113"/>
      <c r="I350" s="114"/>
      <c r="J350" s="114"/>
      <c r="K350" s="114"/>
      <c r="L350" s="115"/>
      <c r="M350" s="28"/>
      <c r="N350" s="28"/>
    </row>
    <row r="351" spans="1:14" x14ac:dyDescent="0.3">
      <c r="A351" s="28"/>
      <c r="B351" s="28"/>
      <c r="C351" s="28"/>
      <c r="D351" s="111"/>
      <c r="E351" s="112"/>
      <c r="F351" s="113"/>
      <c r="G351" s="113"/>
      <c r="H351" s="113"/>
      <c r="I351" s="114"/>
      <c r="J351" s="114"/>
      <c r="K351" s="114"/>
      <c r="L351" s="115"/>
      <c r="M351" s="28"/>
      <c r="N351" s="28"/>
    </row>
    <row r="352" spans="1:14" x14ac:dyDescent="0.3">
      <c r="A352" s="28"/>
      <c r="B352" s="28"/>
      <c r="C352" s="28"/>
      <c r="D352" s="111"/>
      <c r="E352" s="112"/>
      <c r="F352" s="113"/>
      <c r="G352" s="113"/>
      <c r="H352" s="113"/>
      <c r="I352" s="114"/>
      <c r="J352" s="114"/>
      <c r="K352" s="114"/>
      <c r="L352" s="115"/>
      <c r="M352" s="28"/>
      <c r="N352" s="28"/>
    </row>
    <row r="353" spans="1:14" x14ac:dyDescent="0.3">
      <c r="A353" s="28"/>
      <c r="B353" s="28"/>
      <c r="C353" s="28"/>
      <c r="D353" s="111"/>
      <c r="E353" s="112"/>
      <c r="F353" s="113"/>
      <c r="G353" s="113"/>
      <c r="H353" s="113"/>
      <c r="I353" s="114"/>
      <c r="J353" s="114"/>
      <c r="K353" s="114"/>
      <c r="L353" s="115"/>
      <c r="M353" s="28"/>
      <c r="N353" s="28"/>
    </row>
    <row r="354" spans="1:14" x14ac:dyDescent="0.3">
      <c r="A354" s="28"/>
      <c r="B354" s="28"/>
      <c r="C354" s="28"/>
      <c r="D354" s="111"/>
      <c r="E354" s="112"/>
      <c r="F354" s="113"/>
      <c r="G354" s="113"/>
      <c r="H354" s="113"/>
      <c r="I354" s="114"/>
      <c r="J354" s="114"/>
      <c r="K354" s="114"/>
      <c r="L354" s="115"/>
      <c r="M354" s="28"/>
      <c r="N354" s="28"/>
    </row>
    <row r="355" spans="1:14" x14ac:dyDescent="0.3">
      <c r="A355" s="28"/>
      <c r="B355" s="28"/>
      <c r="C355" s="28"/>
      <c r="D355" s="111"/>
      <c r="E355" s="112"/>
      <c r="F355" s="113"/>
      <c r="G355" s="113"/>
      <c r="H355" s="113"/>
      <c r="I355" s="114"/>
      <c r="J355" s="114"/>
      <c r="K355" s="114"/>
      <c r="L355" s="115"/>
      <c r="M355" s="28"/>
      <c r="N355" s="28"/>
    </row>
    <row r="356" spans="1:14" x14ac:dyDescent="0.3">
      <c r="A356" s="28"/>
      <c r="B356" s="28"/>
      <c r="C356" s="28"/>
      <c r="D356" s="111"/>
      <c r="E356" s="112"/>
      <c r="F356" s="113"/>
      <c r="G356" s="113"/>
      <c r="H356" s="113"/>
      <c r="I356" s="114"/>
      <c r="J356" s="114"/>
      <c r="K356" s="114"/>
      <c r="L356" s="115"/>
      <c r="M356" s="28"/>
      <c r="N356" s="28"/>
    </row>
    <row r="357" spans="1:14" x14ac:dyDescent="0.3">
      <c r="A357" s="28"/>
      <c r="B357" s="28"/>
      <c r="C357" s="28"/>
      <c r="D357" s="111"/>
      <c r="E357" s="112"/>
      <c r="F357" s="113"/>
      <c r="G357" s="113"/>
      <c r="H357" s="113"/>
      <c r="I357" s="114"/>
      <c r="J357" s="114"/>
      <c r="K357" s="114"/>
      <c r="L357" s="115"/>
      <c r="M357" s="28"/>
      <c r="N357" s="28"/>
    </row>
    <row r="358" spans="1:14" x14ac:dyDescent="0.3">
      <c r="A358" s="28"/>
      <c r="B358" s="28"/>
      <c r="C358" s="28"/>
      <c r="D358" s="111"/>
      <c r="E358" s="112"/>
      <c r="F358" s="113"/>
      <c r="G358" s="113"/>
      <c r="H358" s="113"/>
      <c r="I358" s="114"/>
      <c r="J358" s="114"/>
      <c r="K358" s="114"/>
      <c r="L358" s="115"/>
      <c r="M358" s="28"/>
      <c r="N358" s="28"/>
    </row>
    <row r="359" spans="1:14" x14ac:dyDescent="0.3">
      <c r="A359" s="28"/>
      <c r="B359" s="28"/>
      <c r="C359" s="28"/>
      <c r="D359" s="111"/>
      <c r="E359" s="112"/>
      <c r="F359" s="113"/>
      <c r="G359" s="113"/>
      <c r="H359" s="113"/>
      <c r="I359" s="114"/>
      <c r="J359" s="114"/>
      <c r="K359" s="114"/>
      <c r="L359" s="115"/>
      <c r="M359" s="28"/>
      <c r="N359" s="28"/>
    </row>
    <row r="360" spans="1:14" x14ac:dyDescent="0.3">
      <c r="A360" s="28"/>
      <c r="B360" s="28"/>
      <c r="C360" s="28"/>
      <c r="D360" s="111"/>
      <c r="E360" s="112"/>
      <c r="F360" s="113"/>
      <c r="G360" s="113"/>
      <c r="H360" s="113"/>
      <c r="I360" s="114"/>
      <c r="J360" s="114"/>
      <c r="K360" s="114"/>
      <c r="L360" s="115"/>
      <c r="M360" s="28"/>
      <c r="N360" s="28"/>
    </row>
    <row r="361" spans="1:14" x14ac:dyDescent="0.3">
      <c r="A361" s="28"/>
      <c r="B361" s="28"/>
      <c r="C361" s="28"/>
      <c r="D361" s="111"/>
      <c r="E361" s="112"/>
      <c r="F361" s="113"/>
      <c r="G361" s="113"/>
      <c r="H361" s="113"/>
      <c r="I361" s="114"/>
      <c r="J361" s="114"/>
      <c r="K361" s="114"/>
      <c r="L361" s="115"/>
      <c r="M361" s="28"/>
      <c r="N361" s="28"/>
    </row>
    <row r="362" spans="1:14" x14ac:dyDescent="0.3">
      <c r="A362" s="28"/>
      <c r="B362" s="28"/>
      <c r="C362" s="28"/>
      <c r="D362" s="111"/>
      <c r="E362" s="112"/>
      <c r="F362" s="113"/>
      <c r="G362" s="113"/>
      <c r="H362" s="113"/>
      <c r="I362" s="114"/>
      <c r="J362" s="114"/>
      <c r="K362" s="114"/>
      <c r="L362" s="115"/>
      <c r="M362" s="28"/>
      <c r="N362" s="28"/>
    </row>
    <row r="363" spans="1:14" x14ac:dyDescent="0.3">
      <c r="A363" s="28"/>
      <c r="B363" s="28"/>
      <c r="C363" s="28"/>
      <c r="D363" s="111"/>
      <c r="E363" s="112"/>
      <c r="F363" s="113"/>
      <c r="G363" s="113"/>
      <c r="H363" s="113"/>
      <c r="I363" s="114"/>
      <c r="J363" s="114"/>
      <c r="K363" s="114"/>
      <c r="L363" s="115"/>
      <c r="M363" s="28"/>
      <c r="N363" s="28"/>
    </row>
    <row r="364" spans="1:14" x14ac:dyDescent="0.3">
      <c r="A364" s="28"/>
      <c r="B364" s="28"/>
      <c r="C364" s="28"/>
      <c r="D364" s="111"/>
      <c r="E364" s="112"/>
      <c r="F364" s="113"/>
      <c r="G364" s="113"/>
      <c r="H364" s="113"/>
      <c r="I364" s="114"/>
      <c r="J364" s="114"/>
      <c r="K364" s="114"/>
      <c r="L364" s="115"/>
      <c r="M364" s="28"/>
      <c r="N364" s="28"/>
    </row>
    <row r="365" spans="1:14" x14ac:dyDescent="0.3">
      <c r="A365" s="28"/>
      <c r="B365" s="28"/>
      <c r="C365" s="28"/>
      <c r="D365" s="111"/>
      <c r="E365" s="112"/>
      <c r="F365" s="113"/>
      <c r="G365" s="113"/>
      <c r="H365" s="113"/>
      <c r="I365" s="114"/>
      <c r="J365" s="114"/>
      <c r="K365" s="114"/>
      <c r="L365" s="115"/>
      <c r="M365" s="28"/>
      <c r="N365" s="28"/>
    </row>
    <row r="366" spans="1:14" x14ac:dyDescent="0.3">
      <c r="A366" s="28"/>
      <c r="B366" s="28"/>
      <c r="C366" s="28"/>
      <c r="D366" s="111"/>
      <c r="E366" s="112"/>
      <c r="F366" s="113"/>
      <c r="G366" s="113"/>
      <c r="H366" s="113"/>
      <c r="I366" s="114"/>
      <c r="J366" s="114"/>
      <c r="K366" s="114"/>
      <c r="L366" s="115"/>
      <c r="M366" s="28"/>
      <c r="N366" s="28"/>
    </row>
    <row r="367" spans="1:14" x14ac:dyDescent="0.3">
      <c r="A367" s="28"/>
      <c r="B367" s="28"/>
      <c r="C367" s="28"/>
      <c r="D367" s="111"/>
      <c r="E367" s="112"/>
      <c r="F367" s="113"/>
      <c r="G367" s="113"/>
      <c r="H367" s="113"/>
      <c r="I367" s="114"/>
      <c r="J367" s="114"/>
      <c r="K367" s="114"/>
      <c r="L367" s="115"/>
      <c r="M367" s="28"/>
      <c r="N367" s="28"/>
    </row>
    <row r="368" spans="1:14" x14ac:dyDescent="0.3">
      <c r="A368" s="28"/>
      <c r="B368" s="28"/>
      <c r="C368" s="28"/>
      <c r="D368" s="111"/>
      <c r="E368" s="112"/>
      <c r="F368" s="113"/>
      <c r="G368" s="113"/>
      <c r="H368" s="113"/>
      <c r="I368" s="114"/>
      <c r="J368" s="114"/>
      <c r="K368" s="114"/>
      <c r="L368" s="115"/>
      <c r="M368" s="28"/>
      <c r="N368" s="28"/>
    </row>
    <row r="369" spans="1:14" x14ac:dyDescent="0.3">
      <c r="A369" s="28"/>
      <c r="B369" s="28"/>
      <c r="C369" s="28"/>
      <c r="D369" s="111"/>
      <c r="E369" s="112"/>
      <c r="F369" s="113"/>
      <c r="G369" s="113"/>
      <c r="H369" s="113"/>
      <c r="I369" s="114"/>
      <c r="J369" s="114"/>
      <c r="K369" s="114"/>
      <c r="L369" s="115"/>
      <c r="M369" s="28"/>
      <c r="N369" s="28"/>
    </row>
    <row r="370" spans="1:14" x14ac:dyDescent="0.3">
      <c r="A370" s="28"/>
      <c r="B370" s="28"/>
      <c r="C370" s="28"/>
      <c r="D370" s="111"/>
      <c r="E370" s="112"/>
      <c r="F370" s="113"/>
      <c r="G370" s="113"/>
      <c r="H370" s="113"/>
      <c r="I370" s="114"/>
      <c r="J370" s="114"/>
      <c r="K370" s="114"/>
      <c r="L370" s="115"/>
      <c r="M370" s="28"/>
      <c r="N370" s="28"/>
    </row>
    <row r="371" spans="1:14" x14ac:dyDescent="0.3">
      <c r="A371" s="28"/>
      <c r="B371" s="28"/>
      <c r="C371" s="28"/>
      <c r="D371" s="111"/>
      <c r="E371" s="112"/>
      <c r="F371" s="113"/>
      <c r="G371" s="113"/>
      <c r="H371" s="113"/>
      <c r="I371" s="114"/>
      <c r="J371" s="114"/>
      <c r="K371" s="114"/>
      <c r="L371" s="115"/>
      <c r="M371" s="28"/>
      <c r="N371" s="28"/>
    </row>
    <row r="372" spans="1:14" x14ac:dyDescent="0.3">
      <c r="A372" s="28"/>
      <c r="B372" s="28"/>
      <c r="C372" s="28"/>
      <c r="D372" s="111"/>
      <c r="E372" s="112"/>
      <c r="F372" s="113"/>
      <c r="G372" s="113"/>
      <c r="H372" s="113"/>
      <c r="I372" s="114"/>
      <c r="J372" s="114"/>
      <c r="K372" s="114"/>
      <c r="L372" s="115"/>
      <c r="M372" s="28"/>
      <c r="N372" s="28"/>
    </row>
    <row r="373" spans="1:14" x14ac:dyDescent="0.3">
      <c r="A373" s="28"/>
      <c r="B373" s="28"/>
      <c r="C373" s="28"/>
      <c r="D373" s="111"/>
      <c r="E373" s="112"/>
      <c r="F373" s="113"/>
      <c r="G373" s="113"/>
      <c r="H373" s="113"/>
      <c r="I373" s="114"/>
      <c r="J373" s="114"/>
      <c r="K373" s="114"/>
      <c r="L373" s="115"/>
      <c r="M373" s="28"/>
      <c r="N373" s="28"/>
    </row>
    <row r="374" spans="1:14" x14ac:dyDescent="0.3">
      <c r="A374" s="28"/>
      <c r="B374" s="28"/>
      <c r="C374" s="28"/>
      <c r="D374" s="111"/>
      <c r="E374" s="112"/>
      <c r="F374" s="113"/>
      <c r="G374" s="113"/>
      <c r="H374" s="113"/>
      <c r="I374" s="114"/>
      <c r="J374" s="114"/>
      <c r="K374" s="114"/>
      <c r="L374" s="115"/>
      <c r="M374" s="28"/>
      <c r="N374" s="28"/>
    </row>
    <row r="375" spans="1:14" x14ac:dyDescent="0.3">
      <c r="A375" s="28"/>
      <c r="B375" s="28"/>
      <c r="C375" s="28"/>
      <c r="D375" s="111"/>
      <c r="E375" s="112"/>
      <c r="F375" s="113"/>
      <c r="G375" s="113"/>
      <c r="H375" s="113"/>
      <c r="I375" s="114"/>
      <c r="J375" s="114"/>
      <c r="K375" s="114"/>
      <c r="L375" s="115"/>
      <c r="M375" s="28"/>
      <c r="N375" s="28"/>
    </row>
    <row r="376" spans="1:14" x14ac:dyDescent="0.3">
      <c r="A376" s="28"/>
      <c r="B376" s="28"/>
      <c r="C376" s="28"/>
      <c r="D376" s="111"/>
      <c r="E376" s="112"/>
      <c r="F376" s="113"/>
      <c r="G376" s="113"/>
      <c r="H376" s="113"/>
      <c r="I376" s="114"/>
      <c r="J376" s="114"/>
      <c r="K376" s="114"/>
      <c r="L376" s="115"/>
      <c r="M376" s="28"/>
      <c r="N376" s="28"/>
    </row>
    <row r="377" spans="1:14" x14ac:dyDescent="0.3">
      <c r="A377" s="28"/>
      <c r="B377" s="28"/>
      <c r="C377" s="28"/>
      <c r="D377" s="111"/>
      <c r="E377" s="112"/>
      <c r="F377" s="113"/>
      <c r="G377" s="113"/>
      <c r="H377" s="113"/>
      <c r="I377" s="114"/>
      <c r="J377" s="114"/>
      <c r="K377" s="114"/>
      <c r="L377" s="115"/>
      <c r="M377" s="28"/>
      <c r="N377" s="28"/>
    </row>
    <row r="378" spans="1:14" x14ac:dyDescent="0.3">
      <c r="A378" s="28"/>
      <c r="B378" s="28"/>
      <c r="C378" s="28"/>
      <c r="D378" s="111"/>
      <c r="E378" s="112"/>
      <c r="F378" s="113"/>
      <c r="G378" s="113"/>
      <c r="H378" s="113"/>
      <c r="I378" s="114"/>
      <c r="J378" s="114"/>
      <c r="K378" s="114"/>
      <c r="L378" s="115"/>
      <c r="M378" s="28"/>
      <c r="N378" s="28"/>
    </row>
    <row r="379" spans="1:14" x14ac:dyDescent="0.3">
      <c r="A379" s="28"/>
      <c r="B379" s="28"/>
      <c r="C379" s="28"/>
      <c r="D379" s="111"/>
      <c r="E379" s="112"/>
      <c r="F379" s="113"/>
      <c r="G379" s="113"/>
      <c r="H379" s="113"/>
      <c r="I379" s="114"/>
      <c r="J379" s="114"/>
      <c r="K379" s="114"/>
      <c r="L379" s="115"/>
      <c r="M379" s="28"/>
      <c r="N379" s="28"/>
    </row>
    <row r="380" spans="1:14" x14ac:dyDescent="0.3">
      <c r="A380" s="28"/>
      <c r="B380" s="28"/>
      <c r="C380" s="28"/>
      <c r="D380" s="111"/>
      <c r="E380" s="112"/>
      <c r="F380" s="113"/>
      <c r="G380" s="113"/>
      <c r="H380" s="113"/>
      <c r="I380" s="114"/>
      <c r="J380" s="114"/>
      <c r="K380" s="114"/>
      <c r="L380" s="115"/>
      <c r="M380" s="28"/>
      <c r="N380" s="28"/>
    </row>
    <row r="381" spans="1:14" x14ac:dyDescent="0.3">
      <c r="A381" s="28"/>
      <c r="B381" s="28"/>
      <c r="C381" s="28"/>
      <c r="D381" s="111"/>
      <c r="E381" s="112"/>
      <c r="F381" s="113"/>
      <c r="G381" s="113"/>
      <c r="H381" s="113"/>
      <c r="I381" s="114"/>
      <c r="J381" s="114"/>
      <c r="K381" s="114"/>
      <c r="L381" s="115"/>
      <c r="M381" s="28"/>
      <c r="N381" s="28"/>
    </row>
    <row r="382" spans="1:14" x14ac:dyDescent="0.3">
      <c r="A382" s="28"/>
      <c r="B382" s="28"/>
      <c r="C382" s="28"/>
      <c r="D382" s="111"/>
      <c r="E382" s="112"/>
      <c r="F382" s="113"/>
      <c r="G382" s="113"/>
      <c r="H382" s="113"/>
      <c r="I382" s="114"/>
      <c r="J382" s="114"/>
      <c r="K382" s="114"/>
      <c r="L382" s="115"/>
      <c r="M382" s="28"/>
      <c r="N382" s="28"/>
    </row>
    <row r="383" spans="1:14" x14ac:dyDescent="0.3">
      <c r="A383" s="28"/>
      <c r="B383" s="28"/>
      <c r="C383" s="28"/>
      <c r="D383" s="111"/>
      <c r="E383" s="112"/>
      <c r="F383" s="113"/>
      <c r="G383" s="113"/>
      <c r="H383" s="113"/>
      <c r="I383" s="114"/>
      <c r="J383" s="114"/>
      <c r="K383" s="114"/>
      <c r="L383" s="115"/>
      <c r="M383" s="28"/>
      <c r="N383" s="28"/>
    </row>
    <row r="384" spans="1:14" x14ac:dyDescent="0.3">
      <c r="A384" s="28"/>
      <c r="B384" s="28"/>
      <c r="C384" s="28"/>
      <c r="D384" s="111"/>
      <c r="E384" s="112"/>
      <c r="F384" s="113"/>
      <c r="G384" s="113"/>
      <c r="H384" s="113"/>
      <c r="I384" s="114"/>
      <c r="J384" s="114"/>
      <c r="K384" s="114"/>
      <c r="L384" s="115"/>
      <c r="M384" s="28"/>
      <c r="N384" s="28"/>
    </row>
    <row r="385" spans="1:14" x14ac:dyDescent="0.3">
      <c r="A385" s="28"/>
      <c r="B385" s="28"/>
      <c r="C385" s="28"/>
      <c r="D385" s="111"/>
      <c r="E385" s="112"/>
      <c r="F385" s="113"/>
      <c r="G385" s="113"/>
      <c r="H385" s="113"/>
      <c r="I385" s="114"/>
      <c r="J385" s="114"/>
      <c r="K385" s="114"/>
      <c r="L385" s="115"/>
      <c r="M385" s="28"/>
      <c r="N385" s="28"/>
    </row>
    <row r="386" spans="1:14" x14ac:dyDescent="0.3">
      <c r="A386" s="28"/>
      <c r="B386" s="28"/>
      <c r="C386" s="28"/>
      <c r="D386" s="111"/>
      <c r="E386" s="112"/>
      <c r="F386" s="113"/>
      <c r="G386" s="113"/>
      <c r="H386" s="113"/>
      <c r="I386" s="114"/>
      <c r="J386" s="114"/>
      <c r="K386" s="114"/>
      <c r="L386" s="115"/>
      <c r="M386" s="28"/>
      <c r="N386" s="28"/>
    </row>
    <row r="387" spans="1:14" x14ac:dyDescent="0.3">
      <c r="A387" s="28"/>
      <c r="B387" s="28"/>
      <c r="C387" s="28"/>
      <c r="D387" s="111"/>
      <c r="E387" s="112"/>
      <c r="F387" s="113"/>
      <c r="G387" s="113"/>
      <c r="H387" s="113"/>
      <c r="I387" s="114"/>
      <c r="J387" s="114"/>
      <c r="K387" s="114"/>
      <c r="L387" s="115"/>
      <c r="M387" s="28"/>
      <c r="N387" s="28"/>
    </row>
    <row r="388" spans="1:14" x14ac:dyDescent="0.3">
      <c r="A388" s="28"/>
      <c r="B388" s="28"/>
      <c r="C388" s="28"/>
      <c r="D388" s="111"/>
      <c r="E388" s="112"/>
      <c r="F388" s="113"/>
      <c r="G388" s="113"/>
      <c r="H388" s="113"/>
      <c r="I388" s="114"/>
      <c r="J388" s="114"/>
      <c r="K388" s="114"/>
      <c r="L388" s="115"/>
      <c r="M388" s="28"/>
      <c r="N388" s="28"/>
    </row>
    <row r="389" spans="1:14" x14ac:dyDescent="0.3">
      <c r="A389" s="28"/>
      <c r="B389" s="28"/>
      <c r="C389" s="28"/>
      <c r="D389" s="111"/>
      <c r="E389" s="112"/>
      <c r="F389" s="113"/>
      <c r="G389" s="113"/>
      <c r="H389" s="113"/>
      <c r="I389" s="114"/>
      <c r="J389" s="114"/>
      <c r="K389" s="114"/>
      <c r="L389" s="115"/>
      <c r="M389" s="28"/>
      <c r="N389" s="28"/>
    </row>
    <row r="390" spans="1:14" x14ac:dyDescent="0.3">
      <c r="A390" s="28"/>
      <c r="B390" s="28"/>
      <c r="C390" s="28"/>
      <c r="D390" s="111"/>
      <c r="E390" s="112"/>
      <c r="F390" s="113"/>
      <c r="G390" s="113"/>
      <c r="H390" s="113"/>
      <c r="I390" s="114"/>
      <c r="J390" s="114"/>
      <c r="K390" s="114"/>
      <c r="L390" s="115"/>
      <c r="M390" s="28"/>
      <c r="N390" s="28"/>
    </row>
    <row r="391" spans="1:14" x14ac:dyDescent="0.3">
      <c r="A391" s="28"/>
      <c r="B391" s="28"/>
      <c r="C391" s="28"/>
      <c r="D391" s="111"/>
      <c r="E391" s="112"/>
      <c r="F391" s="113"/>
      <c r="G391" s="113"/>
      <c r="H391" s="113"/>
      <c r="I391" s="114"/>
      <c r="J391" s="114"/>
      <c r="K391" s="114"/>
      <c r="L391" s="115"/>
      <c r="M391" s="28"/>
      <c r="N391" s="28"/>
    </row>
    <row r="392" spans="1:14" x14ac:dyDescent="0.3">
      <c r="A392" s="28"/>
      <c r="B392" s="28"/>
      <c r="C392" s="28"/>
      <c r="D392" s="111"/>
      <c r="E392" s="112"/>
      <c r="F392" s="113"/>
      <c r="G392" s="113"/>
      <c r="H392" s="113"/>
      <c r="I392" s="114"/>
      <c r="J392" s="114"/>
      <c r="K392" s="114"/>
      <c r="L392" s="115"/>
      <c r="M392" s="28"/>
      <c r="N392" s="28"/>
    </row>
    <row r="393" spans="1:14" x14ac:dyDescent="0.3">
      <c r="A393" s="28"/>
      <c r="B393" s="28"/>
      <c r="C393" s="28"/>
      <c r="D393" s="111"/>
      <c r="E393" s="112"/>
      <c r="F393" s="113"/>
      <c r="G393" s="113"/>
      <c r="H393" s="113"/>
      <c r="I393" s="114"/>
      <c r="J393" s="114"/>
      <c r="K393" s="114"/>
      <c r="L393" s="115"/>
      <c r="M393" s="28"/>
      <c r="N393" s="28"/>
    </row>
    <row r="394" spans="1:14" x14ac:dyDescent="0.3">
      <c r="A394" s="28"/>
      <c r="B394" s="28"/>
      <c r="C394" s="28"/>
      <c r="D394" s="111"/>
      <c r="E394" s="112"/>
      <c r="F394" s="113"/>
      <c r="G394" s="113"/>
      <c r="H394" s="113"/>
      <c r="I394" s="114"/>
      <c r="J394" s="114"/>
      <c r="K394" s="114"/>
      <c r="L394" s="115"/>
      <c r="M394" s="28"/>
      <c r="N394" s="28"/>
    </row>
    <row r="395" spans="1:14" x14ac:dyDescent="0.3">
      <c r="A395" s="28"/>
      <c r="B395" s="28"/>
      <c r="C395" s="28"/>
      <c r="D395" s="111"/>
      <c r="E395" s="112"/>
      <c r="F395" s="113"/>
      <c r="G395" s="113"/>
      <c r="H395" s="113"/>
      <c r="I395" s="114"/>
      <c r="J395" s="114"/>
      <c r="K395" s="114"/>
      <c r="L395" s="115"/>
      <c r="M395" s="28"/>
      <c r="N395" s="28"/>
    </row>
    <row r="396" spans="1:14" x14ac:dyDescent="0.3">
      <c r="A396" s="28"/>
      <c r="B396" s="28"/>
      <c r="C396" s="28"/>
      <c r="D396" s="111"/>
      <c r="E396" s="112"/>
      <c r="F396" s="113"/>
      <c r="G396" s="113"/>
      <c r="H396" s="113"/>
      <c r="I396" s="114"/>
      <c r="J396" s="114"/>
      <c r="K396" s="114"/>
      <c r="L396" s="115"/>
      <c r="M396" s="28"/>
      <c r="N396" s="28"/>
    </row>
    <row r="397" spans="1:14" x14ac:dyDescent="0.3">
      <c r="A397" s="28"/>
      <c r="B397" s="28"/>
      <c r="C397" s="28"/>
      <c r="D397" s="111"/>
      <c r="E397" s="112"/>
      <c r="F397" s="113"/>
      <c r="G397" s="113"/>
      <c r="H397" s="113"/>
      <c r="I397" s="114"/>
      <c r="J397" s="114"/>
      <c r="K397" s="114"/>
      <c r="L397" s="115"/>
      <c r="M397" s="28"/>
      <c r="N397" s="28"/>
    </row>
    <row r="398" spans="1:14" x14ac:dyDescent="0.3">
      <c r="A398" s="28"/>
      <c r="B398" s="28"/>
      <c r="C398" s="28"/>
      <c r="D398" s="111"/>
      <c r="E398" s="112"/>
      <c r="F398" s="113"/>
      <c r="G398" s="113"/>
      <c r="H398" s="113"/>
      <c r="I398" s="114"/>
      <c r="J398" s="114"/>
      <c r="K398" s="114"/>
      <c r="L398" s="115"/>
      <c r="M398" s="28"/>
      <c r="N398" s="28"/>
    </row>
    <row r="399" spans="1:14" x14ac:dyDescent="0.3">
      <c r="A399" s="28"/>
      <c r="B399" s="28"/>
      <c r="C399" s="28"/>
      <c r="D399" s="111"/>
      <c r="E399" s="112"/>
      <c r="F399" s="113"/>
      <c r="G399" s="113"/>
      <c r="H399" s="113"/>
      <c r="I399" s="114"/>
      <c r="J399" s="114"/>
      <c r="K399" s="114"/>
      <c r="L399" s="115"/>
      <c r="M399" s="28"/>
      <c r="N399" s="28"/>
    </row>
    <row r="400" spans="1:14" x14ac:dyDescent="0.3">
      <c r="A400" s="28"/>
      <c r="B400" s="28"/>
      <c r="C400" s="28"/>
      <c r="D400" s="111"/>
      <c r="E400" s="112"/>
      <c r="F400" s="113"/>
      <c r="G400" s="113"/>
      <c r="H400" s="113"/>
      <c r="I400" s="114"/>
      <c r="J400" s="114"/>
      <c r="K400" s="114"/>
      <c r="L400" s="115"/>
      <c r="M400" s="28"/>
      <c r="N400" s="28"/>
    </row>
    <row r="401" spans="1:14" x14ac:dyDescent="0.3">
      <c r="A401" s="28"/>
      <c r="B401" s="28"/>
      <c r="C401" s="28"/>
      <c r="D401" s="111"/>
      <c r="E401" s="112"/>
      <c r="F401" s="113"/>
      <c r="G401" s="113"/>
      <c r="H401" s="113"/>
      <c r="I401" s="114"/>
      <c r="J401" s="114"/>
      <c r="K401" s="114"/>
      <c r="L401" s="115"/>
      <c r="M401" s="28"/>
      <c r="N401" s="28"/>
    </row>
    <row r="402" spans="1:14" x14ac:dyDescent="0.3">
      <c r="A402" s="28"/>
      <c r="B402" s="28"/>
      <c r="C402" s="28"/>
      <c r="D402" s="111"/>
      <c r="E402" s="112"/>
      <c r="F402" s="113"/>
      <c r="G402" s="113"/>
      <c r="H402" s="113"/>
      <c r="I402" s="114"/>
      <c r="J402" s="114"/>
      <c r="K402" s="114"/>
      <c r="L402" s="115"/>
      <c r="M402" s="28"/>
      <c r="N402" s="28"/>
    </row>
    <row r="403" spans="1:14" x14ac:dyDescent="0.3">
      <c r="A403" s="28"/>
      <c r="B403" s="28"/>
      <c r="C403" s="28"/>
      <c r="D403" s="111"/>
      <c r="E403" s="112"/>
      <c r="F403" s="113"/>
      <c r="G403" s="113"/>
      <c r="H403" s="113"/>
      <c r="I403" s="114"/>
      <c r="J403" s="114"/>
      <c r="K403" s="114"/>
      <c r="L403" s="115"/>
      <c r="M403" s="28"/>
      <c r="N403" s="28"/>
    </row>
    <row r="404" spans="1:14" x14ac:dyDescent="0.3">
      <c r="A404" s="28"/>
      <c r="B404" s="28"/>
      <c r="C404" s="28"/>
      <c r="D404" s="111"/>
      <c r="E404" s="112"/>
      <c r="F404" s="113"/>
      <c r="G404" s="113"/>
      <c r="H404" s="113"/>
      <c r="I404" s="114"/>
      <c r="J404" s="114"/>
      <c r="K404" s="114"/>
      <c r="L404" s="115"/>
      <c r="M404" s="28"/>
      <c r="N404" s="28"/>
    </row>
    <row r="405" spans="1:14" x14ac:dyDescent="0.3">
      <c r="A405" s="28"/>
      <c r="B405" s="28"/>
      <c r="C405" s="28"/>
      <c r="D405" s="111"/>
      <c r="E405" s="112"/>
      <c r="F405" s="113"/>
      <c r="G405" s="113"/>
      <c r="H405" s="113"/>
      <c r="I405" s="114"/>
      <c r="J405" s="114"/>
      <c r="K405" s="114"/>
      <c r="L405" s="115"/>
      <c r="M405" s="28"/>
      <c r="N405" s="28"/>
    </row>
    <row r="406" spans="1:14" x14ac:dyDescent="0.3">
      <c r="A406" s="28"/>
      <c r="B406" s="28"/>
      <c r="C406" s="28"/>
      <c r="D406" s="111"/>
      <c r="E406" s="112"/>
      <c r="F406" s="113"/>
      <c r="G406" s="113"/>
      <c r="H406" s="113"/>
      <c r="I406" s="114"/>
      <c r="J406" s="114"/>
      <c r="K406" s="114"/>
      <c r="L406" s="115"/>
      <c r="M406" s="28"/>
      <c r="N406" s="28"/>
    </row>
    <row r="407" spans="1:14" x14ac:dyDescent="0.3">
      <c r="A407" s="28"/>
      <c r="B407" s="28"/>
      <c r="C407" s="28"/>
      <c r="D407" s="111"/>
      <c r="E407" s="112"/>
      <c r="F407" s="113"/>
      <c r="G407" s="113"/>
      <c r="H407" s="113"/>
      <c r="I407" s="114"/>
      <c r="J407" s="114"/>
      <c r="K407" s="114"/>
      <c r="L407" s="115"/>
      <c r="M407" s="28"/>
      <c r="N407" s="28"/>
    </row>
    <row r="408" spans="1:14" x14ac:dyDescent="0.3">
      <c r="A408" s="28"/>
      <c r="B408" s="28"/>
      <c r="C408" s="28"/>
      <c r="D408" s="111"/>
      <c r="E408" s="112"/>
      <c r="F408" s="113"/>
      <c r="G408" s="113"/>
      <c r="H408" s="113"/>
      <c r="I408" s="114"/>
      <c r="J408" s="114"/>
      <c r="K408" s="114"/>
      <c r="L408" s="115"/>
      <c r="M408" s="28"/>
      <c r="N408" s="28"/>
    </row>
    <row r="409" spans="1:14" x14ac:dyDescent="0.3">
      <c r="A409" s="28"/>
      <c r="B409" s="28"/>
      <c r="C409" s="28"/>
      <c r="D409" s="111"/>
      <c r="E409" s="112"/>
      <c r="F409" s="113"/>
      <c r="G409" s="113"/>
      <c r="H409" s="113"/>
      <c r="I409" s="114"/>
      <c r="J409" s="114"/>
      <c r="K409" s="114"/>
      <c r="L409" s="115"/>
      <c r="M409" s="28"/>
      <c r="N409" s="28"/>
    </row>
    <row r="410" spans="1:14" x14ac:dyDescent="0.3">
      <c r="A410" s="28"/>
      <c r="B410" s="28"/>
      <c r="C410" s="28"/>
      <c r="D410" s="111"/>
      <c r="E410" s="112"/>
      <c r="F410" s="113"/>
      <c r="G410" s="113"/>
      <c r="H410" s="113"/>
      <c r="I410" s="114"/>
      <c r="J410" s="114"/>
      <c r="K410" s="114"/>
      <c r="L410" s="115"/>
      <c r="M410" s="28"/>
      <c r="N410" s="28"/>
    </row>
    <row r="411" spans="1:14" x14ac:dyDescent="0.3">
      <c r="A411" s="28"/>
      <c r="B411" s="28"/>
      <c r="C411" s="28"/>
      <c r="D411" s="111"/>
      <c r="E411" s="112"/>
      <c r="F411" s="113"/>
      <c r="G411" s="113"/>
      <c r="H411" s="113"/>
      <c r="I411" s="114"/>
      <c r="J411" s="114"/>
      <c r="K411" s="114"/>
      <c r="L411" s="115"/>
      <c r="M411" s="28"/>
      <c r="N411" s="28"/>
    </row>
    <row r="412" spans="1:14" x14ac:dyDescent="0.3">
      <c r="A412" s="28"/>
      <c r="B412" s="28"/>
      <c r="C412" s="28"/>
      <c r="D412" s="111"/>
      <c r="E412" s="112"/>
      <c r="F412" s="113"/>
      <c r="G412" s="113"/>
      <c r="H412" s="113"/>
      <c r="I412" s="114"/>
      <c r="J412" s="114"/>
      <c r="K412" s="114"/>
      <c r="L412" s="115"/>
      <c r="M412" s="28"/>
      <c r="N412" s="28"/>
    </row>
    <row r="413" spans="1:14" x14ac:dyDescent="0.3">
      <c r="A413" s="28"/>
      <c r="B413" s="28"/>
      <c r="C413" s="28"/>
      <c r="D413" s="111"/>
      <c r="E413" s="112"/>
      <c r="F413" s="113"/>
      <c r="G413" s="113"/>
      <c r="H413" s="113"/>
      <c r="I413" s="114"/>
      <c r="J413" s="114"/>
      <c r="K413" s="114"/>
      <c r="L413" s="115"/>
      <c r="M413" s="28"/>
      <c r="N413" s="28"/>
    </row>
    <row r="414" spans="1:14" x14ac:dyDescent="0.3">
      <c r="A414" s="28"/>
      <c r="B414" s="28"/>
      <c r="C414" s="28"/>
      <c r="D414" s="111"/>
      <c r="E414" s="112"/>
      <c r="F414" s="113"/>
      <c r="G414" s="113"/>
      <c r="H414" s="113"/>
      <c r="I414" s="114"/>
      <c r="J414" s="114"/>
      <c r="K414" s="114"/>
      <c r="L414" s="115"/>
      <c r="M414" s="28"/>
      <c r="N414" s="28"/>
    </row>
    <row r="415" spans="1:14" x14ac:dyDescent="0.3">
      <c r="A415" s="28"/>
      <c r="B415" s="28"/>
      <c r="C415" s="28"/>
      <c r="D415" s="111"/>
      <c r="E415" s="112"/>
      <c r="F415" s="113"/>
      <c r="G415" s="113"/>
      <c r="H415" s="113"/>
      <c r="I415" s="114"/>
      <c r="J415" s="114"/>
      <c r="K415" s="114"/>
      <c r="L415" s="115"/>
      <c r="M415" s="28"/>
      <c r="N415" s="28"/>
    </row>
    <row r="416" spans="1:14" x14ac:dyDescent="0.3">
      <c r="A416" s="28"/>
      <c r="B416" s="28"/>
      <c r="C416" s="28"/>
      <c r="D416" s="111"/>
      <c r="E416" s="112"/>
      <c r="F416" s="113"/>
      <c r="G416" s="113"/>
      <c r="H416" s="113"/>
      <c r="I416" s="114"/>
      <c r="J416" s="114"/>
      <c r="K416" s="114"/>
      <c r="L416" s="115"/>
      <c r="M416" s="28"/>
      <c r="N416" s="28"/>
    </row>
    <row r="417" spans="1:14" x14ac:dyDescent="0.3">
      <c r="A417" s="28"/>
      <c r="B417" s="28"/>
      <c r="C417" s="28"/>
      <c r="D417" s="111"/>
      <c r="E417" s="112"/>
      <c r="F417" s="113"/>
      <c r="G417" s="113"/>
      <c r="H417" s="113"/>
      <c r="I417" s="114"/>
      <c r="J417" s="114"/>
      <c r="K417" s="114"/>
      <c r="L417" s="115"/>
      <c r="M417" s="28"/>
      <c r="N417" s="28"/>
    </row>
    <row r="418" spans="1:14" x14ac:dyDescent="0.3">
      <c r="A418" s="28"/>
      <c r="B418" s="28"/>
      <c r="C418" s="28"/>
      <c r="D418" s="111"/>
      <c r="E418" s="112"/>
      <c r="F418" s="113"/>
      <c r="G418" s="113"/>
      <c r="H418" s="113"/>
      <c r="I418" s="114"/>
      <c r="J418" s="114"/>
      <c r="K418" s="114"/>
      <c r="L418" s="115"/>
      <c r="M418" s="28"/>
      <c r="N418" s="28"/>
    </row>
    <row r="419" spans="1:14" x14ac:dyDescent="0.3">
      <c r="A419" s="28"/>
      <c r="B419" s="28"/>
      <c r="C419" s="28"/>
      <c r="D419" s="111"/>
      <c r="E419" s="112"/>
      <c r="F419" s="113"/>
      <c r="G419" s="113"/>
      <c r="H419" s="113"/>
      <c r="I419" s="114"/>
      <c r="J419" s="114"/>
      <c r="K419" s="114"/>
      <c r="L419" s="115"/>
      <c r="M419" s="28"/>
      <c r="N419" s="28"/>
    </row>
    <row r="420" spans="1:14" x14ac:dyDescent="0.3">
      <c r="A420" s="28"/>
      <c r="B420" s="28"/>
      <c r="C420" s="28"/>
      <c r="D420" s="111"/>
      <c r="E420" s="112"/>
      <c r="F420" s="113"/>
      <c r="G420" s="113"/>
      <c r="H420" s="113"/>
      <c r="I420" s="114"/>
      <c r="J420" s="114"/>
      <c r="K420" s="114"/>
      <c r="L420" s="115"/>
      <c r="M420" s="28"/>
      <c r="N420" s="28"/>
    </row>
    <row r="421" spans="1:14" x14ac:dyDescent="0.3">
      <c r="A421" s="28"/>
      <c r="B421" s="28"/>
      <c r="C421" s="28"/>
      <c r="D421" s="111"/>
      <c r="E421" s="112"/>
      <c r="F421" s="113"/>
      <c r="G421" s="113"/>
      <c r="H421" s="113"/>
      <c r="I421" s="114"/>
      <c r="J421" s="114"/>
      <c r="K421" s="114"/>
      <c r="L421" s="115"/>
      <c r="M421" s="28"/>
      <c r="N421" s="28"/>
    </row>
    <row r="422" spans="1:14" x14ac:dyDescent="0.3">
      <c r="A422" s="28"/>
      <c r="B422" s="28"/>
      <c r="C422" s="28"/>
      <c r="D422" s="111"/>
      <c r="E422" s="112"/>
      <c r="F422" s="113"/>
      <c r="G422" s="113"/>
      <c r="H422" s="113"/>
      <c r="I422" s="114"/>
      <c r="J422" s="114"/>
      <c r="K422" s="114"/>
      <c r="L422" s="115"/>
      <c r="M422" s="28"/>
      <c r="N422" s="28"/>
    </row>
    <row r="423" spans="1:14" x14ac:dyDescent="0.3">
      <c r="A423" s="28"/>
      <c r="B423" s="28"/>
      <c r="C423" s="28"/>
      <c r="D423" s="111"/>
      <c r="E423" s="112"/>
      <c r="F423" s="113"/>
      <c r="G423" s="113"/>
      <c r="H423" s="113"/>
      <c r="I423" s="114"/>
      <c r="J423" s="114"/>
      <c r="K423" s="114"/>
      <c r="L423" s="115"/>
      <c r="M423" s="28"/>
      <c r="N423" s="28"/>
    </row>
    <row r="424" spans="1:14" x14ac:dyDescent="0.3">
      <c r="A424" s="28"/>
      <c r="B424" s="28"/>
      <c r="C424" s="28"/>
      <c r="D424" s="111"/>
      <c r="E424" s="112"/>
      <c r="F424" s="113"/>
      <c r="G424" s="113"/>
      <c r="H424" s="113"/>
      <c r="I424" s="114"/>
      <c r="J424" s="114"/>
      <c r="K424" s="114"/>
      <c r="L424" s="115"/>
      <c r="M424" s="28"/>
      <c r="N424" s="28"/>
    </row>
    <row r="425" spans="1:14" x14ac:dyDescent="0.3">
      <c r="A425" s="28"/>
      <c r="B425" s="28"/>
      <c r="C425" s="28"/>
      <c r="D425" s="111"/>
      <c r="E425" s="112"/>
      <c r="F425" s="113"/>
      <c r="G425" s="113"/>
      <c r="H425" s="113"/>
      <c r="I425" s="114"/>
      <c r="J425" s="114"/>
      <c r="K425" s="114"/>
      <c r="L425" s="115"/>
      <c r="M425" s="28"/>
      <c r="N425" s="28"/>
    </row>
    <row r="426" spans="1:14" x14ac:dyDescent="0.3">
      <c r="A426" s="28"/>
      <c r="B426" s="28"/>
      <c r="C426" s="28"/>
      <c r="D426" s="111"/>
      <c r="E426" s="112"/>
      <c r="F426" s="113"/>
      <c r="G426" s="113"/>
      <c r="H426" s="113"/>
      <c r="I426" s="114"/>
      <c r="J426" s="114"/>
      <c r="K426" s="114"/>
      <c r="L426" s="115"/>
      <c r="M426" s="28"/>
      <c r="N426" s="28"/>
    </row>
    <row r="427" spans="1:14" x14ac:dyDescent="0.3">
      <c r="A427" s="28"/>
      <c r="B427" s="28"/>
      <c r="C427" s="28"/>
      <c r="D427" s="111"/>
      <c r="E427" s="112"/>
      <c r="F427" s="113"/>
      <c r="G427" s="113"/>
      <c r="H427" s="113"/>
      <c r="I427" s="114"/>
      <c r="J427" s="114"/>
      <c r="K427" s="114"/>
      <c r="L427" s="115"/>
      <c r="M427" s="28"/>
      <c r="N427" s="28"/>
    </row>
    <row r="428" spans="1:14" x14ac:dyDescent="0.3">
      <c r="A428" s="28"/>
      <c r="B428" s="28"/>
      <c r="C428" s="28"/>
      <c r="D428" s="111"/>
      <c r="E428" s="112"/>
      <c r="F428" s="113"/>
      <c r="G428" s="113"/>
      <c r="H428" s="113"/>
      <c r="I428" s="114"/>
      <c r="J428" s="114"/>
      <c r="K428" s="114"/>
      <c r="L428" s="115"/>
      <c r="M428" s="28"/>
      <c r="N428" s="28"/>
    </row>
    <row r="429" spans="1:14" x14ac:dyDescent="0.3">
      <c r="A429" s="28"/>
      <c r="B429" s="28"/>
      <c r="C429" s="28"/>
      <c r="D429" s="111"/>
      <c r="E429" s="112"/>
      <c r="F429" s="113"/>
      <c r="G429" s="113"/>
      <c r="H429" s="113"/>
      <c r="I429" s="114"/>
      <c r="J429" s="114"/>
      <c r="K429" s="114"/>
      <c r="L429" s="115"/>
      <c r="M429" s="28"/>
      <c r="N429" s="28"/>
    </row>
    <row r="430" spans="1:14" x14ac:dyDescent="0.3">
      <c r="A430" s="28"/>
      <c r="B430" s="28"/>
      <c r="C430" s="28"/>
      <c r="D430" s="111"/>
      <c r="E430" s="112"/>
      <c r="F430" s="113"/>
      <c r="G430" s="113"/>
      <c r="H430" s="113"/>
      <c r="I430" s="114"/>
      <c r="J430" s="114"/>
      <c r="K430" s="114"/>
      <c r="L430" s="115"/>
      <c r="M430" s="28"/>
      <c r="N430" s="28"/>
    </row>
    <row r="431" spans="1:14" x14ac:dyDescent="0.3">
      <c r="A431" s="28"/>
      <c r="B431" s="28"/>
      <c r="C431" s="28"/>
      <c r="D431" s="111"/>
      <c r="E431" s="112"/>
      <c r="F431" s="113"/>
      <c r="G431" s="113"/>
      <c r="H431" s="113"/>
      <c r="I431" s="114"/>
      <c r="J431" s="114"/>
      <c r="K431" s="114"/>
      <c r="L431" s="115"/>
      <c r="M431" s="28"/>
      <c r="N431" s="28"/>
    </row>
    <row r="432" spans="1:14" x14ac:dyDescent="0.3">
      <c r="A432" s="28"/>
      <c r="B432" s="28"/>
      <c r="C432" s="28"/>
      <c r="D432" s="111"/>
      <c r="E432" s="112"/>
      <c r="F432" s="113"/>
      <c r="G432" s="113"/>
      <c r="H432" s="113"/>
      <c r="I432" s="114"/>
      <c r="J432" s="114"/>
      <c r="K432" s="114"/>
      <c r="L432" s="115"/>
      <c r="M432" s="28"/>
      <c r="N432" s="28"/>
    </row>
    <row r="433" spans="1:14" x14ac:dyDescent="0.3">
      <c r="A433" s="28"/>
      <c r="B433" s="28"/>
      <c r="C433" s="28"/>
      <c r="D433" s="111"/>
      <c r="E433" s="112"/>
      <c r="F433" s="113"/>
      <c r="G433" s="113"/>
      <c r="H433" s="113"/>
      <c r="I433" s="114"/>
      <c r="J433" s="114"/>
      <c r="K433" s="114"/>
      <c r="L433" s="115"/>
      <c r="M433" s="28"/>
      <c r="N433" s="28"/>
    </row>
    <row r="434" spans="1:14" x14ac:dyDescent="0.3">
      <c r="A434" s="28"/>
      <c r="B434" s="28"/>
      <c r="C434" s="28"/>
      <c r="D434" s="111"/>
      <c r="E434" s="112"/>
      <c r="F434" s="113"/>
      <c r="G434" s="113"/>
      <c r="H434" s="113"/>
      <c r="I434" s="114"/>
      <c r="J434" s="114"/>
      <c r="K434" s="114"/>
      <c r="L434" s="115"/>
      <c r="M434" s="28"/>
      <c r="N434" s="28"/>
    </row>
    <row r="435" spans="1:14" x14ac:dyDescent="0.3">
      <c r="A435" s="28"/>
      <c r="B435" s="28"/>
      <c r="C435" s="28"/>
      <c r="D435" s="111"/>
      <c r="E435" s="112"/>
      <c r="F435" s="113"/>
      <c r="G435" s="113"/>
      <c r="H435" s="113"/>
      <c r="I435" s="114"/>
      <c r="J435" s="114"/>
      <c r="K435" s="114"/>
      <c r="L435" s="115"/>
      <c r="M435" s="28"/>
      <c r="N435" s="28"/>
    </row>
    <row r="436" spans="1:14" x14ac:dyDescent="0.3">
      <c r="A436" s="28"/>
      <c r="B436" s="28"/>
      <c r="C436" s="28"/>
      <c r="D436" s="111"/>
      <c r="E436" s="112"/>
      <c r="F436" s="113"/>
      <c r="G436" s="113"/>
      <c r="H436" s="113"/>
      <c r="I436" s="114"/>
      <c r="J436" s="114"/>
      <c r="K436" s="114"/>
      <c r="L436" s="115"/>
      <c r="M436" s="28"/>
      <c r="N436" s="28"/>
    </row>
    <row r="437" spans="1:14" x14ac:dyDescent="0.3">
      <c r="A437" s="28"/>
      <c r="B437" s="28"/>
      <c r="C437" s="28"/>
      <c r="D437" s="111"/>
      <c r="E437" s="112"/>
      <c r="F437" s="113"/>
      <c r="G437" s="113"/>
      <c r="H437" s="113"/>
      <c r="I437" s="114"/>
      <c r="J437" s="114"/>
      <c r="K437" s="114"/>
      <c r="L437" s="115"/>
      <c r="M437" s="28"/>
      <c r="N437" s="28"/>
    </row>
    <row r="438" spans="1:14" x14ac:dyDescent="0.3">
      <c r="A438" s="28"/>
      <c r="B438" s="28"/>
      <c r="C438" s="28"/>
      <c r="D438" s="111"/>
      <c r="E438" s="112"/>
      <c r="F438" s="113"/>
      <c r="G438" s="113"/>
      <c r="H438" s="113"/>
      <c r="I438" s="114"/>
      <c r="J438" s="114"/>
      <c r="K438" s="114"/>
      <c r="L438" s="115"/>
      <c r="M438" s="28"/>
      <c r="N438" s="28"/>
    </row>
    <row r="439" spans="1:14" x14ac:dyDescent="0.3">
      <c r="A439" s="28"/>
      <c r="B439" s="28"/>
      <c r="C439" s="28"/>
      <c r="D439" s="111"/>
      <c r="E439" s="112"/>
      <c r="F439" s="113"/>
      <c r="G439" s="113"/>
      <c r="H439" s="113"/>
      <c r="I439" s="114"/>
      <c r="J439" s="114"/>
      <c r="K439" s="114"/>
      <c r="L439" s="115"/>
      <c r="M439" s="28"/>
      <c r="N439" s="28"/>
    </row>
    <row r="440" spans="1:14" x14ac:dyDescent="0.3">
      <c r="A440" s="28"/>
      <c r="B440" s="28"/>
      <c r="C440" s="28"/>
      <c r="D440" s="111"/>
      <c r="E440" s="112"/>
      <c r="F440" s="113"/>
      <c r="G440" s="113"/>
      <c r="H440" s="113"/>
      <c r="I440" s="114"/>
      <c r="J440" s="114"/>
      <c r="K440" s="114"/>
      <c r="L440" s="115"/>
      <c r="M440" s="28"/>
      <c r="N440" s="28"/>
    </row>
    <row r="441" spans="1:14" x14ac:dyDescent="0.3">
      <c r="A441" s="28"/>
      <c r="B441" s="28"/>
      <c r="C441" s="28"/>
      <c r="D441" s="111"/>
      <c r="E441" s="112"/>
      <c r="F441" s="113"/>
      <c r="G441" s="113"/>
      <c r="H441" s="113"/>
      <c r="I441" s="114"/>
      <c r="J441" s="114"/>
      <c r="K441" s="114"/>
      <c r="L441" s="115"/>
      <c r="M441" s="28"/>
      <c r="N441" s="28"/>
    </row>
    <row r="442" spans="1:14" x14ac:dyDescent="0.3">
      <c r="A442" s="28"/>
      <c r="B442" s="28"/>
      <c r="C442" s="28"/>
      <c r="D442" s="111"/>
      <c r="E442" s="112"/>
      <c r="F442" s="113"/>
      <c r="G442" s="113"/>
      <c r="H442" s="113"/>
      <c r="I442" s="114"/>
      <c r="J442" s="114"/>
      <c r="K442" s="114"/>
      <c r="L442" s="115"/>
      <c r="M442" s="28"/>
      <c r="N442" s="28"/>
    </row>
    <row r="443" spans="1:14" x14ac:dyDescent="0.3">
      <c r="A443" s="28"/>
      <c r="B443" s="28"/>
      <c r="C443" s="28"/>
      <c r="D443" s="111"/>
      <c r="E443" s="112"/>
      <c r="F443" s="113"/>
      <c r="G443" s="113"/>
      <c r="H443" s="113"/>
      <c r="I443" s="114"/>
      <c r="J443" s="114"/>
      <c r="K443" s="114"/>
      <c r="L443" s="115"/>
      <c r="M443" s="28"/>
      <c r="N443" s="28"/>
    </row>
    <row r="444" spans="1:14" x14ac:dyDescent="0.3">
      <c r="A444" s="28"/>
      <c r="B444" s="28"/>
      <c r="C444" s="28"/>
      <c r="D444" s="111"/>
      <c r="E444" s="112"/>
      <c r="F444" s="113"/>
      <c r="G444" s="113"/>
      <c r="H444" s="113"/>
      <c r="I444" s="114"/>
      <c r="J444" s="114"/>
      <c r="K444" s="114"/>
      <c r="L444" s="115"/>
      <c r="M444" s="28"/>
      <c r="N444" s="28"/>
    </row>
    <row r="445" spans="1:14" x14ac:dyDescent="0.3">
      <c r="A445" s="28"/>
      <c r="B445" s="28"/>
      <c r="C445" s="28"/>
      <c r="D445" s="111"/>
      <c r="E445" s="112"/>
      <c r="F445" s="113"/>
      <c r="G445" s="113"/>
      <c r="H445" s="113"/>
      <c r="I445" s="114"/>
      <c r="J445" s="114"/>
      <c r="K445" s="114"/>
      <c r="L445" s="115"/>
      <c r="M445" s="28"/>
      <c r="N445" s="28"/>
    </row>
    <row r="446" spans="1:14" x14ac:dyDescent="0.3">
      <c r="A446" s="28"/>
      <c r="B446" s="28"/>
      <c r="C446" s="28"/>
      <c r="D446" s="111"/>
      <c r="E446" s="112"/>
      <c r="F446" s="113"/>
      <c r="G446" s="113"/>
      <c r="H446" s="113"/>
      <c r="I446" s="114"/>
      <c r="J446" s="114"/>
      <c r="K446" s="114"/>
      <c r="L446" s="115"/>
      <c r="M446" s="28"/>
      <c r="N446" s="28"/>
    </row>
    <row r="447" spans="1:14" x14ac:dyDescent="0.3">
      <c r="A447" s="28"/>
      <c r="B447" s="28"/>
      <c r="C447" s="28"/>
      <c r="D447" s="111"/>
      <c r="E447" s="112"/>
      <c r="F447" s="113"/>
      <c r="G447" s="113"/>
      <c r="H447" s="113"/>
      <c r="I447" s="114"/>
      <c r="J447" s="114"/>
      <c r="K447" s="114"/>
      <c r="L447" s="115"/>
      <c r="M447" s="28"/>
      <c r="N447" s="28"/>
    </row>
    <row r="448" spans="1:14" x14ac:dyDescent="0.3">
      <c r="A448" s="28"/>
      <c r="B448" s="28"/>
      <c r="C448" s="28"/>
      <c r="D448" s="111"/>
      <c r="E448" s="112"/>
      <c r="F448" s="113"/>
      <c r="G448" s="113"/>
      <c r="H448" s="113"/>
      <c r="I448" s="114"/>
      <c r="J448" s="114"/>
      <c r="K448" s="114"/>
      <c r="L448" s="115"/>
      <c r="M448" s="28"/>
      <c r="N448" s="28"/>
    </row>
    <row r="449" spans="1:14" x14ac:dyDescent="0.3">
      <c r="A449" s="28"/>
      <c r="B449" s="28"/>
      <c r="C449" s="28"/>
      <c r="D449" s="111"/>
      <c r="E449" s="112"/>
      <c r="F449" s="113"/>
      <c r="G449" s="113"/>
      <c r="H449" s="113"/>
      <c r="I449" s="114"/>
      <c r="J449" s="114"/>
      <c r="K449" s="114"/>
      <c r="L449" s="115"/>
      <c r="M449" s="28"/>
      <c r="N449" s="28"/>
    </row>
    <row r="450" spans="1:14" x14ac:dyDescent="0.3">
      <c r="A450" s="28"/>
      <c r="B450" s="28"/>
      <c r="C450" s="28"/>
      <c r="D450" s="111"/>
      <c r="E450" s="112"/>
      <c r="F450" s="113"/>
      <c r="G450" s="113"/>
      <c r="H450" s="113"/>
      <c r="I450" s="114"/>
      <c r="J450" s="114"/>
      <c r="K450" s="114"/>
      <c r="L450" s="115"/>
      <c r="M450" s="28"/>
      <c r="N450" s="28"/>
    </row>
    <row r="451" spans="1:14" x14ac:dyDescent="0.3">
      <c r="A451" s="28"/>
      <c r="B451" s="28"/>
      <c r="C451" s="28"/>
      <c r="D451" s="111"/>
      <c r="E451" s="112"/>
      <c r="F451" s="113"/>
      <c r="G451" s="113"/>
      <c r="H451" s="113"/>
      <c r="I451" s="114"/>
      <c r="J451" s="114"/>
      <c r="K451" s="114"/>
      <c r="L451" s="115"/>
      <c r="M451" s="28"/>
      <c r="N451" s="28"/>
    </row>
    <row r="452" spans="1:14" x14ac:dyDescent="0.3">
      <c r="A452" s="28"/>
      <c r="B452" s="28"/>
      <c r="C452" s="28"/>
      <c r="D452" s="111"/>
      <c r="E452" s="112"/>
      <c r="F452" s="113"/>
      <c r="G452" s="113"/>
      <c r="H452" s="113"/>
      <c r="I452" s="114"/>
      <c r="J452" s="114"/>
      <c r="K452" s="114"/>
      <c r="L452" s="115"/>
      <c r="M452" s="28"/>
      <c r="N452" s="28"/>
    </row>
    <row r="453" spans="1:14" x14ac:dyDescent="0.3">
      <c r="A453" s="28"/>
      <c r="B453" s="28"/>
      <c r="C453" s="28"/>
      <c r="D453" s="111"/>
      <c r="E453" s="112"/>
      <c r="F453" s="113"/>
      <c r="G453" s="113"/>
      <c r="H453" s="113"/>
      <c r="I453" s="114"/>
      <c r="J453" s="114"/>
      <c r="K453" s="114"/>
      <c r="L453" s="115"/>
      <c r="M453" s="28"/>
      <c r="N453" s="28"/>
    </row>
    <row r="454" spans="1:14" x14ac:dyDescent="0.3">
      <c r="A454" s="28"/>
      <c r="B454" s="28"/>
      <c r="C454" s="28"/>
      <c r="D454" s="111"/>
      <c r="E454" s="112"/>
      <c r="F454" s="113"/>
      <c r="G454" s="113"/>
      <c r="H454" s="113"/>
      <c r="I454" s="114"/>
      <c r="J454" s="114"/>
      <c r="K454" s="114"/>
      <c r="L454" s="115"/>
      <c r="M454" s="28"/>
      <c r="N454" s="28"/>
    </row>
    <row r="455" spans="1:14" x14ac:dyDescent="0.3">
      <c r="A455" s="28"/>
      <c r="B455" s="28"/>
      <c r="C455" s="28"/>
      <c r="D455" s="111"/>
      <c r="E455" s="112"/>
      <c r="F455" s="113"/>
      <c r="G455" s="113"/>
      <c r="H455" s="113"/>
      <c r="I455" s="114"/>
      <c r="J455" s="114"/>
      <c r="K455" s="114"/>
      <c r="L455" s="115"/>
      <c r="M455" s="28"/>
      <c r="N455" s="28"/>
    </row>
    <row r="456" spans="1:14" x14ac:dyDescent="0.3">
      <c r="A456" s="28"/>
      <c r="B456" s="28"/>
      <c r="C456" s="28"/>
      <c r="D456" s="111"/>
      <c r="E456" s="112"/>
      <c r="F456" s="113"/>
      <c r="G456" s="113"/>
      <c r="H456" s="113"/>
      <c r="I456" s="114"/>
      <c r="J456" s="114"/>
      <c r="K456" s="114"/>
      <c r="L456" s="115"/>
      <c r="M456" s="28"/>
      <c r="N456" s="28"/>
    </row>
    <row r="457" spans="1:14" x14ac:dyDescent="0.3">
      <c r="A457" s="28"/>
      <c r="B457" s="28"/>
      <c r="C457" s="28"/>
      <c r="D457" s="111"/>
      <c r="E457" s="112"/>
      <c r="F457" s="113"/>
      <c r="G457" s="113"/>
      <c r="H457" s="113"/>
      <c r="I457" s="114"/>
      <c r="J457" s="114"/>
      <c r="K457" s="114"/>
      <c r="L457" s="115"/>
      <c r="M457" s="28"/>
      <c r="N457" s="28"/>
    </row>
    <row r="458" spans="1:14" x14ac:dyDescent="0.3">
      <c r="A458" s="28"/>
      <c r="B458" s="28"/>
      <c r="C458" s="28"/>
      <c r="D458" s="111"/>
      <c r="E458" s="112"/>
      <c r="F458" s="113"/>
      <c r="G458" s="113"/>
      <c r="H458" s="113"/>
      <c r="I458" s="114"/>
      <c r="J458" s="114"/>
      <c r="K458" s="114"/>
      <c r="L458" s="115"/>
      <c r="M458" s="28"/>
      <c r="N458" s="28"/>
    </row>
    <row r="459" spans="1:14" x14ac:dyDescent="0.3">
      <c r="A459" s="28"/>
      <c r="B459" s="28"/>
      <c r="C459" s="28"/>
      <c r="D459" s="111"/>
      <c r="E459" s="112"/>
      <c r="F459" s="113"/>
      <c r="G459" s="113"/>
      <c r="H459" s="113"/>
      <c r="I459" s="114"/>
      <c r="J459" s="114"/>
      <c r="K459" s="114"/>
      <c r="L459" s="115"/>
      <c r="M459" s="28"/>
      <c r="N459" s="28"/>
    </row>
    <row r="460" spans="1:14" x14ac:dyDescent="0.3">
      <c r="A460" s="28"/>
      <c r="B460" s="28"/>
      <c r="C460" s="28"/>
      <c r="D460" s="111"/>
      <c r="E460" s="112"/>
      <c r="F460" s="113"/>
      <c r="G460" s="113"/>
      <c r="H460" s="113"/>
      <c r="I460" s="114"/>
      <c r="J460" s="114"/>
      <c r="K460" s="114"/>
      <c r="L460" s="115"/>
      <c r="M460" s="28"/>
      <c r="N460" s="28"/>
    </row>
    <row r="461" spans="1:14" x14ac:dyDescent="0.3">
      <c r="A461" s="28"/>
      <c r="B461" s="28"/>
      <c r="C461" s="28"/>
      <c r="D461" s="111"/>
      <c r="E461" s="112"/>
      <c r="F461" s="113"/>
      <c r="G461" s="113"/>
      <c r="H461" s="113"/>
      <c r="I461" s="114"/>
      <c r="J461" s="114"/>
      <c r="K461" s="114"/>
      <c r="L461" s="115"/>
      <c r="M461" s="28"/>
      <c r="N461" s="28"/>
    </row>
    <row r="462" spans="1:14" x14ac:dyDescent="0.3">
      <c r="A462" s="28"/>
      <c r="B462" s="28"/>
      <c r="C462" s="28"/>
      <c r="D462" s="111"/>
      <c r="E462" s="112"/>
      <c r="F462" s="113"/>
      <c r="G462" s="113"/>
      <c r="H462" s="113"/>
      <c r="I462" s="114"/>
      <c r="J462" s="114"/>
      <c r="K462" s="114"/>
      <c r="L462" s="115"/>
      <c r="M462" s="28"/>
      <c r="N462" s="28"/>
    </row>
    <row r="463" spans="1:14" x14ac:dyDescent="0.3">
      <c r="A463" s="28"/>
      <c r="B463" s="28"/>
      <c r="C463" s="28"/>
      <c r="D463" s="111"/>
      <c r="E463" s="112"/>
      <c r="F463" s="113"/>
      <c r="G463" s="113"/>
      <c r="H463" s="113"/>
      <c r="I463" s="114"/>
      <c r="J463" s="114"/>
      <c r="K463" s="114"/>
      <c r="L463" s="115"/>
      <c r="M463" s="28"/>
      <c r="N463" s="28"/>
    </row>
    <row r="464" spans="1:14" x14ac:dyDescent="0.3">
      <c r="A464" s="28"/>
      <c r="B464" s="28"/>
      <c r="C464" s="28"/>
      <c r="D464" s="111"/>
      <c r="E464" s="112"/>
      <c r="F464" s="113"/>
      <c r="G464" s="113"/>
      <c r="H464" s="113"/>
      <c r="I464" s="114"/>
      <c r="J464" s="114"/>
      <c r="K464" s="114"/>
      <c r="L464" s="115"/>
      <c r="M464" s="28"/>
      <c r="N464" s="28"/>
    </row>
    <row r="465" spans="1:14" x14ac:dyDescent="0.3">
      <c r="A465" s="28"/>
      <c r="B465" s="28"/>
      <c r="C465" s="28"/>
      <c r="D465" s="111"/>
      <c r="E465" s="112"/>
      <c r="F465" s="113"/>
      <c r="G465" s="113"/>
      <c r="H465" s="113"/>
      <c r="I465" s="114"/>
      <c r="J465" s="114"/>
      <c r="K465" s="114"/>
      <c r="L465" s="115"/>
      <c r="M465" s="28"/>
      <c r="N465" s="28"/>
    </row>
    <row r="466" spans="1:14" x14ac:dyDescent="0.3">
      <c r="A466" s="28"/>
      <c r="B466" s="28"/>
      <c r="C466" s="28"/>
      <c r="D466" s="111"/>
      <c r="E466" s="112"/>
      <c r="F466" s="113"/>
      <c r="G466" s="113"/>
      <c r="H466" s="113"/>
      <c r="I466" s="114"/>
      <c r="J466" s="114"/>
      <c r="K466" s="114"/>
      <c r="L466" s="115"/>
      <c r="M466" s="28"/>
      <c r="N466" s="28"/>
    </row>
    <row r="467" spans="1:14" x14ac:dyDescent="0.3">
      <c r="A467" s="28"/>
      <c r="B467" s="28"/>
      <c r="C467" s="28"/>
      <c r="D467" s="111"/>
      <c r="E467" s="112"/>
      <c r="F467" s="113"/>
      <c r="G467" s="113"/>
      <c r="H467" s="113"/>
      <c r="I467" s="114"/>
      <c r="J467" s="114"/>
      <c r="K467" s="114"/>
      <c r="L467" s="115"/>
      <c r="M467" s="28"/>
      <c r="N467" s="28"/>
    </row>
    <row r="468" spans="1:14" x14ac:dyDescent="0.3">
      <c r="A468" s="28"/>
      <c r="B468" s="28"/>
      <c r="C468" s="28"/>
      <c r="D468" s="111"/>
      <c r="E468" s="112"/>
      <c r="F468" s="113"/>
      <c r="G468" s="113"/>
      <c r="H468" s="113"/>
      <c r="I468" s="114"/>
      <c r="J468" s="114"/>
      <c r="K468" s="114"/>
      <c r="L468" s="115"/>
      <c r="M468" s="28"/>
      <c r="N468" s="28"/>
    </row>
    <row r="469" spans="1:14" x14ac:dyDescent="0.3">
      <c r="A469" s="28"/>
      <c r="B469" s="28"/>
      <c r="C469" s="28"/>
      <c r="D469" s="111"/>
      <c r="E469" s="112"/>
      <c r="F469" s="113"/>
      <c r="G469" s="113"/>
      <c r="H469" s="113"/>
      <c r="I469" s="114"/>
      <c r="J469" s="114"/>
      <c r="K469" s="114"/>
      <c r="L469" s="115"/>
      <c r="M469" s="28"/>
      <c r="N469" s="28"/>
    </row>
    <row r="470" spans="1:14" x14ac:dyDescent="0.3">
      <c r="A470" s="28"/>
      <c r="B470" s="28"/>
      <c r="C470" s="28"/>
      <c r="D470" s="111"/>
      <c r="E470" s="112"/>
      <c r="F470" s="113"/>
      <c r="G470" s="113"/>
      <c r="H470" s="113"/>
      <c r="I470" s="114"/>
      <c r="J470" s="114"/>
      <c r="K470" s="114"/>
      <c r="L470" s="115"/>
      <c r="M470" s="28"/>
      <c r="N470" s="28"/>
    </row>
    <row r="471" spans="1:14" x14ac:dyDescent="0.3">
      <c r="A471" s="28"/>
      <c r="B471" s="28"/>
      <c r="C471" s="28"/>
      <c r="D471" s="111"/>
      <c r="E471" s="112"/>
      <c r="F471" s="113"/>
      <c r="G471" s="113"/>
      <c r="H471" s="113"/>
      <c r="I471" s="114"/>
      <c r="J471" s="114"/>
      <c r="K471" s="114"/>
      <c r="L471" s="115"/>
      <c r="M471" s="28"/>
      <c r="N471" s="28"/>
    </row>
    <row r="472" spans="1:14" x14ac:dyDescent="0.3">
      <c r="A472" s="28"/>
      <c r="B472" s="28"/>
      <c r="C472" s="28"/>
      <c r="D472" s="111"/>
      <c r="E472" s="112"/>
      <c r="F472" s="113"/>
      <c r="G472" s="113"/>
      <c r="H472" s="113"/>
      <c r="I472" s="114"/>
      <c r="J472" s="114"/>
      <c r="K472" s="114"/>
      <c r="L472" s="115"/>
      <c r="M472" s="28"/>
      <c r="N472" s="28"/>
    </row>
    <row r="473" spans="1:14" x14ac:dyDescent="0.3">
      <c r="A473" s="28"/>
      <c r="B473" s="28"/>
      <c r="C473" s="28"/>
      <c r="D473" s="111"/>
      <c r="E473" s="112"/>
      <c r="F473" s="113"/>
      <c r="G473" s="113"/>
      <c r="H473" s="113"/>
      <c r="I473" s="114"/>
      <c r="J473" s="114"/>
      <c r="K473" s="114"/>
      <c r="L473" s="115"/>
      <c r="M473" s="28"/>
      <c r="N473" s="28"/>
    </row>
    <row r="474" spans="1:14" x14ac:dyDescent="0.3">
      <c r="A474" s="28"/>
      <c r="B474" s="28"/>
      <c r="C474" s="28"/>
      <c r="D474" s="111"/>
      <c r="E474" s="112"/>
      <c r="F474" s="113"/>
      <c r="G474" s="113"/>
      <c r="H474" s="113"/>
      <c r="I474" s="114"/>
      <c r="J474" s="114"/>
      <c r="K474" s="114"/>
      <c r="L474" s="115"/>
      <c r="M474" s="28"/>
      <c r="N474" s="28"/>
    </row>
    <row r="475" spans="1:14" x14ac:dyDescent="0.3">
      <c r="A475" s="28"/>
      <c r="B475" s="28"/>
      <c r="C475" s="28"/>
      <c r="D475" s="111"/>
      <c r="E475" s="112"/>
      <c r="F475" s="113"/>
      <c r="G475" s="113"/>
      <c r="H475" s="113"/>
      <c r="I475" s="114"/>
      <c r="J475" s="114"/>
      <c r="K475" s="114"/>
      <c r="L475" s="115"/>
      <c r="M475" s="28"/>
      <c r="N475" s="28"/>
    </row>
    <row r="476" spans="1:14" x14ac:dyDescent="0.3">
      <c r="A476" s="28"/>
      <c r="B476" s="28"/>
      <c r="C476" s="28"/>
      <c r="D476" s="111"/>
      <c r="E476" s="112"/>
      <c r="F476" s="113"/>
      <c r="G476" s="113"/>
      <c r="H476" s="113"/>
      <c r="I476" s="114"/>
      <c r="J476" s="114"/>
      <c r="K476" s="114"/>
      <c r="L476" s="115"/>
      <c r="M476" s="28"/>
      <c r="N476" s="28"/>
    </row>
    <row r="477" spans="1:14" x14ac:dyDescent="0.3">
      <c r="A477" s="28"/>
      <c r="B477" s="28"/>
      <c r="C477" s="28"/>
      <c r="D477" s="111"/>
      <c r="E477" s="112"/>
      <c r="F477" s="113"/>
      <c r="G477" s="113"/>
      <c r="H477" s="113"/>
      <c r="I477" s="114"/>
      <c r="J477" s="114"/>
      <c r="K477" s="114"/>
      <c r="L477" s="115"/>
      <c r="M477" s="28"/>
      <c r="N477" s="28"/>
    </row>
    <row r="478" spans="1:14" x14ac:dyDescent="0.3">
      <c r="A478" s="28"/>
      <c r="B478" s="28"/>
      <c r="C478" s="28"/>
      <c r="D478" s="111"/>
      <c r="E478" s="112"/>
      <c r="F478" s="113"/>
      <c r="G478" s="113"/>
      <c r="H478" s="113"/>
      <c r="I478" s="114"/>
      <c r="J478" s="114"/>
      <c r="K478" s="114"/>
      <c r="L478" s="115"/>
      <c r="M478" s="28"/>
      <c r="N478" s="28"/>
    </row>
    <row r="479" spans="1:14" x14ac:dyDescent="0.3">
      <c r="A479" s="28"/>
      <c r="B479" s="28"/>
      <c r="C479" s="28"/>
      <c r="D479" s="111"/>
      <c r="E479" s="112"/>
      <c r="F479" s="113"/>
      <c r="G479" s="113"/>
      <c r="H479" s="113"/>
      <c r="I479" s="114"/>
      <c r="J479" s="114"/>
      <c r="K479" s="114"/>
      <c r="L479" s="115"/>
      <c r="M479" s="28"/>
      <c r="N479" s="28"/>
    </row>
    <row r="480" spans="1:14" x14ac:dyDescent="0.3">
      <c r="A480" s="28"/>
      <c r="B480" s="28"/>
      <c r="C480" s="28"/>
      <c r="D480" s="111"/>
      <c r="E480" s="112"/>
      <c r="F480" s="113"/>
      <c r="G480" s="113"/>
      <c r="H480" s="113"/>
      <c r="I480" s="114"/>
      <c r="J480" s="114"/>
      <c r="K480" s="114"/>
      <c r="L480" s="115"/>
      <c r="M480" s="28"/>
      <c r="N480" s="28"/>
    </row>
    <row r="481" spans="1:14" x14ac:dyDescent="0.3">
      <c r="A481" s="28"/>
      <c r="B481" s="28"/>
      <c r="C481" s="28"/>
      <c r="D481" s="111"/>
      <c r="E481" s="112"/>
      <c r="F481" s="113"/>
      <c r="G481" s="113"/>
      <c r="H481" s="113"/>
      <c r="I481" s="114"/>
      <c r="J481" s="114"/>
      <c r="K481" s="114"/>
      <c r="L481" s="115"/>
      <c r="M481" s="28"/>
      <c r="N481" s="28"/>
    </row>
    <row r="482" spans="1:14" x14ac:dyDescent="0.3">
      <c r="A482" s="28"/>
      <c r="B482" s="28"/>
      <c r="C482" s="28"/>
      <c r="D482" s="111"/>
      <c r="E482" s="112"/>
      <c r="F482" s="113"/>
      <c r="G482" s="113"/>
      <c r="H482" s="113"/>
      <c r="I482" s="114"/>
      <c r="J482" s="114"/>
      <c r="K482" s="114"/>
      <c r="L482" s="115"/>
      <c r="M482" s="28"/>
      <c r="N482" s="28"/>
    </row>
    <row r="483" spans="1:14" x14ac:dyDescent="0.3">
      <c r="A483" s="28"/>
      <c r="B483" s="28"/>
      <c r="C483" s="28"/>
      <c r="D483" s="111"/>
      <c r="E483" s="112"/>
      <c r="F483" s="113"/>
      <c r="G483" s="113"/>
      <c r="H483" s="113"/>
      <c r="I483" s="114"/>
      <c r="J483" s="114"/>
      <c r="K483" s="114"/>
      <c r="L483" s="115"/>
      <c r="M483" s="28"/>
      <c r="N483" s="28"/>
    </row>
    <row r="484" spans="1:14" x14ac:dyDescent="0.3">
      <c r="A484" s="28"/>
      <c r="B484" s="28"/>
      <c r="C484" s="28"/>
      <c r="D484" s="111"/>
      <c r="E484" s="112"/>
      <c r="F484" s="113"/>
      <c r="G484" s="113"/>
      <c r="H484" s="113"/>
      <c r="I484" s="114"/>
      <c r="J484" s="114"/>
      <c r="K484" s="114"/>
      <c r="L484" s="115"/>
      <c r="M484" s="28"/>
      <c r="N484" s="28"/>
    </row>
    <row r="485" spans="1:14" x14ac:dyDescent="0.3">
      <c r="A485" s="28"/>
      <c r="B485" s="28"/>
      <c r="C485" s="28"/>
      <c r="D485" s="111"/>
      <c r="E485" s="112"/>
      <c r="F485" s="113"/>
      <c r="G485" s="113"/>
      <c r="H485" s="113"/>
      <c r="I485" s="114"/>
      <c r="J485" s="114"/>
      <c r="K485" s="114"/>
      <c r="L485" s="115"/>
      <c r="M485" s="28"/>
      <c r="N485" s="28"/>
    </row>
    <row r="486" spans="1:14" x14ac:dyDescent="0.3">
      <c r="A486" s="28"/>
      <c r="B486" s="28"/>
      <c r="C486" s="28"/>
      <c r="D486" s="111"/>
      <c r="E486" s="112"/>
      <c r="F486" s="113"/>
      <c r="G486" s="113"/>
      <c r="H486" s="113"/>
      <c r="I486" s="114"/>
      <c r="J486" s="114"/>
      <c r="K486" s="114"/>
      <c r="L486" s="115"/>
      <c r="M486" s="28"/>
      <c r="N486" s="28"/>
    </row>
    <row r="487" spans="1:14" x14ac:dyDescent="0.3">
      <c r="A487" s="28"/>
      <c r="B487" s="28"/>
      <c r="C487" s="28"/>
      <c r="D487" s="111"/>
      <c r="E487" s="112"/>
      <c r="F487" s="113"/>
      <c r="G487" s="113"/>
      <c r="H487" s="113"/>
      <c r="I487" s="114"/>
      <c r="J487" s="114"/>
      <c r="K487" s="114"/>
      <c r="L487" s="115"/>
      <c r="M487" s="28"/>
      <c r="N487" s="28"/>
    </row>
    <row r="488" spans="1:14" x14ac:dyDescent="0.3">
      <c r="A488" s="28"/>
      <c r="B488" s="28"/>
      <c r="C488" s="28"/>
      <c r="D488" s="111"/>
      <c r="E488" s="112"/>
      <c r="F488" s="113"/>
      <c r="G488" s="113"/>
      <c r="H488" s="113"/>
      <c r="I488" s="114"/>
      <c r="J488" s="114"/>
      <c r="K488" s="114"/>
      <c r="L488" s="115"/>
      <c r="M488" s="28"/>
      <c r="N488" s="28"/>
    </row>
    <row r="489" spans="1:14" x14ac:dyDescent="0.3">
      <c r="A489" s="28"/>
      <c r="B489" s="28"/>
      <c r="C489" s="28"/>
      <c r="D489" s="111"/>
      <c r="E489" s="112"/>
      <c r="F489" s="113"/>
      <c r="G489" s="113"/>
      <c r="H489" s="113"/>
      <c r="I489" s="114"/>
      <c r="J489" s="114"/>
      <c r="K489" s="114"/>
      <c r="L489" s="115"/>
      <c r="M489" s="28"/>
      <c r="N489" s="28"/>
    </row>
    <row r="490" spans="1:14" x14ac:dyDescent="0.3">
      <c r="A490" s="28"/>
      <c r="B490" s="28"/>
      <c r="C490" s="28"/>
      <c r="D490" s="111"/>
      <c r="E490" s="112"/>
      <c r="F490" s="113"/>
      <c r="G490" s="113"/>
      <c r="H490" s="113"/>
      <c r="I490" s="114"/>
      <c r="J490" s="114"/>
      <c r="K490" s="114"/>
      <c r="L490" s="115"/>
      <c r="M490" s="28"/>
      <c r="N490" s="28"/>
    </row>
    <row r="491" spans="1:14" x14ac:dyDescent="0.3">
      <c r="A491" s="28"/>
      <c r="B491" s="28"/>
      <c r="C491" s="28"/>
      <c r="D491" s="111"/>
      <c r="E491" s="112"/>
      <c r="F491" s="113"/>
      <c r="G491" s="113"/>
      <c r="H491" s="113"/>
      <c r="I491" s="114"/>
      <c r="J491" s="114"/>
      <c r="K491" s="114"/>
      <c r="L491" s="115"/>
      <c r="M491" s="28"/>
      <c r="N491" s="28"/>
    </row>
    <row r="492" spans="1:14" x14ac:dyDescent="0.3">
      <c r="A492" s="28"/>
      <c r="B492" s="28"/>
      <c r="C492" s="28"/>
      <c r="D492" s="111"/>
      <c r="E492" s="112"/>
      <c r="F492" s="113"/>
      <c r="G492" s="113"/>
      <c r="H492" s="113"/>
      <c r="I492" s="114"/>
      <c r="J492" s="114"/>
      <c r="K492" s="114"/>
      <c r="L492" s="115"/>
      <c r="M492" s="28"/>
      <c r="N492" s="28"/>
    </row>
    <row r="493" spans="1:14" x14ac:dyDescent="0.3">
      <c r="D493" s="116"/>
    </row>
    <row r="494" spans="1:14" x14ac:dyDescent="0.3">
      <c r="D494" s="116"/>
    </row>
    <row r="495" spans="1:14" x14ac:dyDescent="0.3">
      <c r="D495" s="116"/>
    </row>
    <row r="496" spans="1:14" x14ac:dyDescent="0.3">
      <c r="D496" s="116"/>
    </row>
    <row r="497" spans="4:4" x14ac:dyDescent="0.3">
      <c r="D497" s="116"/>
    </row>
    <row r="498" spans="4:4" x14ac:dyDescent="0.3">
      <c r="D498" s="116"/>
    </row>
    <row r="499" spans="4:4" x14ac:dyDescent="0.3">
      <c r="D499" s="116"/>
    </row>
    <row r="500" spans="4:4" x14ac:dyDescent="0.3">
      <c r="D500" s="116"/>
    </row>
  </sheetData>
  <sheetProtection sheet="1" formatCells="0" formatColumns="0" formatRows="0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L1015"/>
  <sheetViews>
    <sheetView zoomScale="75" zoomScaleNormal="100" workbookViewId="0">
      <selection sqref="A1:G1"/>
    </sheetView>
  </sheetViews>
  <sheetFormatPr defaultColWidth="11.19921875" defaultRowHeight="15" customHeight="1" x14ac:dyDescent="0.3"/>
  <cols>
    <col min="1" max="1" width="31.19921875" style="5" customWidth="1"/>
    <col min="2" max="3" width="17.5" style="5" customWidth="1"/>
    <col min="4" max="7" width="19.19921875" style="5" customWidth="1"/>
    <col min="8" max="12" width="11.19921875" hidden="1" customWidth="1"/>
    <col min="13" max="26" width="11.19921875" customWidth="1"/>
  </cols>
  <sheetData>
    <row r="1" spans="1:7" ht="25.95" customHeight="1" x14ac:dyDescent="0.3">
      <c r="A1" s="397" t="s">
        <v>204</v>
      </c>
      <c r="B1" s="398"/>
      <c r="C1" s="398"/>
      <c r="D1" s="398"/>
      <c r="E1" s="398"/>
      <c r="F1" s="398"/>
      <c r="G1" s="398"/>
    </row>
    <row r="2" spans="1:7" ht="30" customHeight="1" x14ac:dyDescent="0.3">
      <c r="A2" s="399" t="s">
        <v>0</v>
      </c>
      <c r="B2" s="387"/>
      <c r="C2" s="387"/>
      <c r="D2" s="387"/>
      <c r="E2" s="387"/>
      <c r="F2" s="387"/>
      <c r="G2" s="387"/>
    </row>
    <row r="3" spans="1:7" ht="15.75" customHeight="1" x14ac:dyDescent="0.3">
      <c r="A3" s="219"/>
      <c r="B3" s="219"/>
      <c r="C3" s="219"/>
      <c r="D3" s="219"/>
      <c r="E3" s="219"/>
      <c r="F3" s="219"/>
      <c r="G3" s="219"/>
    </row>
    <row r="4" spans="1:7" ht="18.75" customHeight="1" x14ac:dyDescent="0.3">
      <c r="A4" s="391" t="s">
        <v>1</v>
      </c>
      <c r="B4" s="400"/>
      <c r="C4" s="400"/>
      <c r="D4" s="400"/>
      <c r="E4" s="400"/>
      <c r="F4" s="400"/>
      <c r="G4" s="400"/>
    </row>
    <row r="5" spans="1:7" ht="15.75" customHeight="1" x14ac:dyDescent="0.3">
      <c r="A5" s="219"/>
      <c r="B5" s="219"/>
      <c r="C5" s="219"/>
      <c r="D5" s="219"/>
      <c r="E5" s="219"/>
      <c r="F5" s="219"/>
      <c r="G5" s="219"/>
    </row>
    <row r="6" spans="1:7" ht="15.75" customHeight="1" x14ac:dyDescent="0.3">
      <c r="A6" s="220" t="s">
        <v>2</v>
      </c>
      <c r="B6" s="248"/>
      <c r="C6" s="221"/>
      <c r="D6" s="222" t="s">
        <v>44</v>
      </c>
      <c r="E6" s="250"/>
      <c r="F6" s="221"/>
      <c r="G6" s="221"/>
    </row>
    <row r="7" spans="1:7" ht="15.75" customHeight="1" x14ac:dyDescent="0.3">
      <c r="A7" s="220" t="s">
        <v>3</v>
      </c>
      <c r="B7" s="248"/>
      <c r="C7" s="221"/>
      <c r="D7" s="222" t="s">
        <v>45</v>
      </c>
      <c r="E7" s="249"/>
      <c r="F7" s="221"/>
      <c r="G7" s="221"/>
    </row>
    <row r="8" spans="1:7" ht="15.75" customHeight="1" x14ac:dyDescent="0.3">
      <c r="A8" s="223" t="s">
        <v>4</v>
      </c>
      <c r="B8" s="248"/>
      <c r="C8" s="220"/>
      <c r="D8" s="223" t="s">
        <v>46</v>
      </c>
      <c r="E8" s="249"/>
      <c r="G8" s="220"/>
    </row>
    <row r="9" spans="1:7" ht="15.75" customHeight="1" x14ac:dyDescent="0.3">
      <c r="A9" s="223" t="s">
        <v>5</v>
      </c>
      <c r="B9" s="401"/>
      <c r="C9" s="402"/>
      <c r="D9" s="224"/>
      <c r="F9" s="224"/>
      <c r="G9" s="219"/>
    </row>
    <row r="10" spans="1:7" ht="15.75" customHeight="1" x14ac:dyDescent="0.3">
      <c r="A10" s="223" t="s">
        <v>6</v>
      </c>
      <c r="B10" s="401"/>
      <c r="C10" s="402"/>
      <c r="D10" s="402"/>
      <c r="E10" s="402"/>
      <c r="F10" s="402"/>
      <c r="G10" s="402"/>
    </row>
    <row r="11" spans="1:7" ht="15.75" customHeight="1" x14ac:dyDescent="0.3">
      <c r="A11" s="225"/>
      <c r="B11" s="225"/>
      <c r="C11" s="225"/>
      <c r="D11" s="225"/>
      <c r="E11" s="225"/>
      <c r="F11" s="225"/>
      <c r="G11" s="225"/>
    </row>
    <row r="12" spans="1:7" ht="18.75" customHeight="1" x14ac:dyDescent="0.3">
      <c r="A12" s="396" t="s">
        <v>7</v>
      </c>
      <c r="B12" s="394"/>
      <c r="C12" s="394"/>
      <c r="D12" s="394"/>
      <c r="E12" s="394"/>
      <c r="F12" s="394"/>
      <c r="G12" s="394"/>
    </row>
    <row r="13" spans="1:7" ht="18.75" customHeight="1" x14ac:dyDescent="0.3">
      <c r="A13" s="226"/>
      <c r="B13" s="226"/>
      <c r="C13" s="226"/>
      <c r="D13" s="226"/>
      <c r="E13" s="226"/>
      <c r="F13" s="226"/>
      <c r="G13" s="226"/>
    </row>
    <row r="14" spans="1:7" ht="18.75" customHeight="1" x14ac:dyDescent="0.3">
      <c r="A14" s="227"/>
      <c r="B14" s="227"/>
      <c r="C14" s="227"/>
      <c r="D14" s="224"/>
      <c r="E14" s="227"/>
      <c r="F14" s="224"/>
      <c r="G14" s="227"/>
    </row>
    <row r="15" spans="1:7" ht="15.75" customHeight="1" x14ac:dyDescent="0.3">
      <c r="A15" s="228"/>
      <c r="B15" s="228"/>
      <c r="C15" s="228"/>
      <c r="D15" s="228" t="s">
        <v>8</v>
      </c>
      <c r="E15" s="228"/>
      <c r="F15" s="228" t="s">
        <v>8</v>
      </c>
      <c r="G15" s="228"/>
    </row>
    <row r="16" spans="1:7" ht="16.5" customHeight="1" x14ac:dyDescent="0.3">
      <c r="A16" s="228"/>
      <c r="B16" s="228" t="s">
        <v>9</v>
      </c>
      <c r="C16" s="228"/>
      <c r="D16" s="228" t="s">
        <v>10</v>
      </c>
      <c r="E16" s="228"/>
      <c r="F16" s="228" t="s">
        <v>11</v>
      </c>
      <c r="G16" s="228"/>
    </row>
    <row r="17" spans="1:7" ht="16.5" customHeight="1" x14ac:dyDescent="0.3">
      <c r="A17" s="219"/>
      <c r="B17" s="229"/>
      <c r="C17" s="219"/>
      <c r="D17" s="229"/>
      <c r="E17" s="219"/>
      <c r="F17" s="219"/>
      <c r="G17" s="219"/>
    </row>
    <row r="18" spans="1:7" ht="36.6" customHeight="1" x14ac:dyDescent="0.3">
      <c r="A18" s="230" t="s">
        <v>12</v>
      </c>
      <c r="B18" s="231">
        <f>'Community Quarterback'!C6+SUM('Partner 1:Partner 18'!B4)</f>
        <v>0</v>
      </c>
      <c r="C18" s="229"/>
      <c r="D18" s="231">
        <f>'Community Quarterback'!D6+SUM('Partner 1:Partner 18'!C4)</f>
        <v>0</v>
      </c>
      <c r="E18" s="229"/>
      <c r="F18" s="231">
        <f>'Community Quarterback'!E6+SUM('Partner 1:Partner 18'!D4)</f>
        <v>0</v>
      </c>
      <c r="G18" s="229"/>
    </row>
    <row r="19" spans="1:7" ht="48" customHeight="1" x14ac:dyDescent="0.3">
      <c r="A19" s="230" t="s">
        <v>13</v>
      </c>
      <c r="B19" s="231">
        <f>'Community Quarterback'!C39+SUM('Partner 1:Partner 18'!B20)</f>
        <v>0</v>
      </c>
      <c r="C19" s="229"/>
      <c r="D19" s="231">
        <f>'Community Quarterback'!D39+SUM('Partner 1:Partner 18'!C20)</f>
        <v>0</v>
      </c>
      <c r="E19" s="229"/>
      <c r="F19" s="231">
        <f>'Community Quarterback'!E39+SUM('Partner 1:Partner 18'!D20)</f>
        <v>0</v>
      </c>
      <c r="G19" s="229"/>
    </row>
    <row r="20" spans="1:7" ht="36.6" customHeight="1" x14ac:dyDescent="0.3">
      <c r="A20" s="230" t="s">
        <v>14</v>
      </c>
      <c r="B20" s="231">
        <f>'Community Quarterback'!C65+SUM('Partner 1:Partner 18'!B36)</f>
        <v>0</v>
      </c>
      <c r="C20" s="229"/>
      <c r="D20" s="231">
        <f>'Community Quarterback'!D65+SUM('Partner 1:Partner 18'!C36)</f>
        <v>0</v>
      </c>
      <c r="E20" s="229"/>
      <c r="F20" s="231">
        <f>'Community Quarterback'!E65+SUM('Partner 1:Partner 18'!D36)</f>
        <v>0</v>
      </c>
      <c r="G20" s="229"/>
    </row>
    <row r="21" spans="1:7" ht="37.200000000000003" customHeight="1" x14ac:dyDescent="0.3">
      <c r="A21" s="230" t="s">
        <v>15</v>
      </c>
      <c r="B21" s="231">
        <f>'Community Quarterback'!C84+SUM('Partner 1:Partner 18'!B52)</f>
        <v>0</v>
      </c>
      <c r="C21" s="229"/>
      <c r="D21" s="231">
        <f>'Community Quarterback'!D84+SUM('Partner 1:Partner 18'!C52)</f>
        <v>0</v>
      </c>
      <c r="E21" s="229"/>
      <c r="F21" s="231">
        <f>'Community Quarterback'!E84+SUM('Partner 1:Partner 18'!D52)</f>
        <v>0</v>
      </c>
      <c r="G21" s="229"/>
    </row>
    <row r="22" spans="1:7" ht="36.6" customHeight="1" x14ac:dyDescent="0.3">
      <c r="A22" s="230" t="s">
        <v>16</v>
      </c>
      <c r="B22" s="231">
        <f>'Community Quarterback'!C107+SUM('Partner 1:Partner 18'!B68)</f>
        <v>0</v>
      </c>
      <c r="C22" s="229"/>
      <c r="D22" s="231">
        <f>'Community Quarterback'!D107+SUM('Partner 1:Partner 18'!C68)</f>
        <v>0</v>
      </c>
      <c r="E22" s="229"/>
      <c r="F22" s="231">
        <f>'Community Quarterback'!E107+SUM('Partner 1:Partner 18'!D68)</f>
        <v>0</v>
      </c>
      <c r="G22" s="229"/>
    </row>
    <row r="23" spans="1:7" ht="30.6" customHeight="1" x14ac:dyDescent="0.3">
      <c r="A23" s="230" t="s">
        <v>17</v>
      </c>
      <c r="B23" s="231">
        <f>'Community Quarterback'!C126+SUM('Partner 1:Partner 18'!B83)</f>
        <v>0</v>
      </c>
      <c r="C23" s="229"/>
      <c r="D23" s="231">
        <f>'Community Quarterback'!D126+SUM('Partner 1:Partner 18'!C83)</f>
        <v>0</v>
      </c>
      <c r="E23" s="229"/>
      <c r="F23" s="231">
        <f>'Community Quarterback'!E126+SUM('Partner 1:Partner 18'!D83)</f>
        <v>0</v>
      </c>
      <c r="G23" s="229"/>
    </row>
    <row r="24" spans="1:7" ht="31.2" customHeight="1" x14ac:dyDescent="0.3">
      <c r="A24" s="230" t="s">
        <v>18</v>
      </c>
      <c r="B24" s="231">
        <f>'Community Quarterback'!C149+SUM('Partner 1:Partner 18'!B116)</f>
        <v>0</v>
      </c>
      <c r="C24" s="229"/>
      <c r="D24" s="231">
        <f>'Community Quarterback'!D149+SUM('Partner 1:Partner 18'!C116)</f>
        <v>0</v>
      </c>
      <c r="E24" s="229"/>
      <c r="F24" s="231">
        <f>'Community Quarterback'!E149+SUM('Partner 1:Partner 18'!D116)</f>
        <v>0</v>
      </c>
      <c r="G24" s="229"/>
    </row>
    <row r="25" spans="1:7" ht="29.25" customHeight="1" x14ac:dyDescent="0.3">
      <c r="A25" s="232" t="s">
        <v>19</v>
      </c>
      <c r="B25" s="233">
        <f>SUM(B18:B24)</f>
        <v>0</v>
      </c>
      <c r="C25" s="234"/>
      <c r="D25" s="233">
        <f>SUM(D18:D24)</f>
        <v>0</v>
      </c>
      <c r="E25" s="234"/>
      <c r="F25" s="233">
        <f>SUM(F18:F24)</f>
        <v>0</v>
      </c>
      <c r="G25" s="234"/>
    </row>
    <row r="26" spans="1:7" ht="21.75" customHeight="1" x14ac:dyDescent="0.3">
      <c r="A26" s="219"/>
      <c r="B26" s="219"/>
      <c r="C26" s="219"/>
      <c r="D26" s="219"/>
      <c r="E26" s="219"/>
      <c r="F26" s="219"/>
      <c r="G26" s="219"/>
    </row>
    <row r="27" spans="1:7" ht="21.75" customHeight="1" x14ac:dyDescent="0.3">
      <c r="A27" s="225"/>
      <c r="B27" s="225"/>
      <c r="C27" s="225"/>
      <c r="D27" s="225"/>
      <c r="E27" s="225"/>
      <c r="F27" s="225"/>
      <c r="G27" s="225"/>
    </row>
    <row r="28" spans="1:7" ht="24" customHeight="1" x14ac:dyDescent="0.3">
      <c r="A28" s="391" t="s">
        <v>130</v>
      </c>
      <c r="B28" s="392"/>
      <c r="C28" s="392"/>
      <c r="D28" s="391" t="s">
        <v>20</v>
      </c>
      <c r="E28" s="392"/>
      <c r="F28" s="392"/>
      <c r="G28" s="392"/>
    </row>
    <row r="29" spans="1:7" ht="24" customHeight="1" x14ac:dyDescent="0.3">
      <c r="A29" s="393"/>
      <c r="B29" s="394"/>
      <c r="C29" s="393"/>
      <c r="D29" s="396" t="s">
        <v>9</v>
      </c>
      <c r="E29" s="396" t="s">
        <v>21</v>
      </c>
      <c r="F29" s="396" t="s">
        <v>22</v>
      </c>
      <c r="G29" s="396" t="s">
        <v>23</v>
      </c>
    </row>
    <row r="30" spans="1:7" ht="21.75" customHeight="1" x14ac:dyDescent="0.3">
      <c r="A30" s="395"/>
      <c r="B30" s="395"/>
      <c r="C30" s="395"/>
      <c r="D30" s="395"/>
      <c r="E30" s="395"/>
      <c r="F30" s="395"/>
      <c r="G30" s="395"/>
    </row>
    <row r="31" spans="1:7" ht="15.75" customHeight="1" x14ac:dyDescent="0.3">
      <c r="A31" s="383" t="s">
        <v>88</v>
      </c>
      <c r="B31" s="384"/>
      <c r="C31" s="384"/>
      <c r="D31" s="235">
        <f>'Partner 1'!$B$117</f>
        <v>0</v>
      </c>
      <c r="E31" s="235">
        <f>'Partner 1'!$C$117</f>
        <v>0</v>
      </c>
      <c r="F31" s="235">
        <f>'Partner 1'!$D$117</f>
        <v>0</v>
      </c>
      <c r="G31" s="236">
        <f t="shared" ref="G31:G48" si="0">SUM(D31:F31)</f>
        <v>0</v>
      </c>
    </row>
    <row r="32" spans="1:7" ht="15.75" customHeight="1" x14ac:dyDescent="0.3">
      <c r="A32" s="383" t="s">
        <v>89</v>
      </c>
      <c r="B32" s="384"/>
      <c r="C32" s="384"/>
      <c r="D32" s="235">
        <f>'Partner 2'!$B$117</f>
        <v>0</v>
      </c>
      <c r="E32" s="235">
        <f>'Partner 2'!$C$117</f>
        <v>0</v>
      </c>
      <c r="F32" s="235">
        <f>'Partner 2'!$D$117</f>
        <v>0</v>
      </c>
      <c r="G32" s="236">
        <f t="shared" si="0"/>
        <v>0</v>
      </c>
    </row>
    <row r="33" spans="1:7" ht="15.75" customHeight="1" x14ac:dyDescent="0.3">
      <c r="A33" s="383" t="s">
        <v>90</v>
      </c>
      <c r="B33" s="384"/>
      <c r="C33" s="384"/>
      <c r="D33" s="235">
        <f>'Partner 3'!$B$117</f>
        <v>0</v>
      </c>
      <c r="E33" s="235">
        <f>'Partner 3'!$C$117</f>
        <v>0</v>
      </c>
      <c r="F33" s="235">
        <f>'Partner 3'!$D$117</f>
        <v>0</v>
      </c>
      <c r="G33" s="236">
        <f t="shared" ref="G33" si="1">SUM(D33:F33)</f>
        <v>0</v>
      </c>
    </row>
    <row r="34" spans="1:7" ht="15.75" customHeight="1" x14ac:dyDescent="0.3">
      <c r="A34" s="383" t="s">
        <v>91</v>
      </c>
      <c r="B34" s="384"/>
      <c r="C34" s="384"/>
      <c r="D34" s="235">
        <f>'Partner 4'!$B$117</f>
        <v>0</v>
      </c>
      <c r="E34" s="235">
        <f>'Partner 4'!$C$117</f>
        <v>0</v>
      </c>
      <c r="F34" s="235">
        <f>'Partner 4'!$D$117</f>
        <v>0</v>
      </c>
      <c r="G34" s="236">
        <f t="shared" si="0"/>
        <v>0</v>
      </c>
    </row>
    <row r="35" spans="1:7" ht="15.75" customHeight="1" x14ac:dyDescent="0.3">
      <c r="A35" s="383" t="s">
        <v>92</v>
      </c>
      <c r="B35" s="384"/>
      <c r="C35" s="384"/>
      <c r="D35" s="235">
        <f>'Partner 5'!$B$117</f>
        <v>0</v>
      </c>
      <c r="E35" s="235">
        <f>'Partner 5'!$C$117</f>
        <v>0</v>
      </c>
      <c r="F35" s="235">
        <f>'Partner 5'!$D$117</f>
        <v>0</v>
      </c>
      <c r="G35" s="236">
        <f t="shared" si="0"/>
        <v>0</v>
      </c>
    </row>
    <row r="36" spans="1:7" ht="15.75" customHeight="1" x14ac:dyDescent="0.3">
      <c r="A36" s="383" t="s">
        <v>93</v>
      </c>
      <c r="B36" s="387"/>
      <c r="C36" s="384"/>
      <c r="D36" s="235">
        <f>'Partner 6'!$B$117</f>
        <v>0</v>
      </c>
      <c r="E36" s="235">
        <f>'Partner 6'!$C$117</f>
        <v>0</v>
      </c>
      <c r="F36" s="235">
        <f>'Partner 6'!$D$117</f>
        <v>0</v>
      </c>
      <c r="G36" s="236">
        <f t="shared" si="0"/>
        <v>0</v>
      </c>
    </row>
    <row r="37" spans="1:7" ht="15.75" customHeight="1" x14ac:dyDescent="0.3">
      <c r="A37" s="383" t="s">
        <v>94</v>
      </c>
      <c r="B37" s="384"/>
      <c r="C37" s="384"/>
      <c r="D37" s="235">
        <f>'Partner 7'!$B$117</f>
        <v>0</v>
      </c>
      <c r="E37" s="235">
        <f>'Partner 7'!$C$117</f>
        <v>0</v>
      </c>
      <c r="F37" s="235">
        <f>'Partner 7'!$D$117</f>
        <v>0</v>
      </c>
      <c r="G37" s="236">
        <f t="shared" si="0"/>
        <v>0</v>
      </c>
    </row>
    <row r="38" spans="1:7" ht="15.75" customHeight="1" x14ac:dyDescent="0.3">
      <c r="A38" s="383" t="s">
        <v>95</v>
      </c>
      <c r="B38" s="384"/>
      <c r="C38" s="384"/>
      <c r="D38" s="235">
        <f>'Partner 8'!$B$117</f>
        <v>0</v>
      </c>
      <c r="E38" s="235">
        <f>'Partner 8'!$C$117</f>
        <v>0</v>
      </c>
      <c r="F38" s="235">
        <f>'Partner 8'!$D$117</f>
        <v>0</v>
      </c>
      <c r="G38" s="236">
        <f t="shared" si="0"/>
        <v>0</v>
      </c>
    </row>
    <row r="39" spans="1:7" ht="15.75" customHeight="1" x14ac:dyDescent="0.3">
      <c r="A39" s="383" t="s">
        <v>96</v>
      </c>
      <c r="B39" s="387"/>
      <c r="C39" s="384"/>
      <c r="D39" s="235">
        <f>'Partner 9'!$B$117</f>
        <v>0</v>
      </c>
      <c r="E39" s="235">
        <f>'Partner 9'!$C$117</f>
        <v>0</v>
      </c>
      <c r="F39" s="235">
        <f>'Partner 9'!$D$117</f>
        <v>0</v>
      </c>
      <c r="G39" s="236">
        <f t="shared" si="0"/>
        <v>0</v>
      </c>
    </row>
    <row r="40" spans="1:7" ht="15.75" customHeight="1" x14ac:dyDescent="0.3">
      <c r="A40" s="383" t="s">
        <v>97</v>
      </c>
      <c r="B40" s="384"/>
      <c r="C40" s="384"/>
      <c r="D40" s="235">
        <f>'Partner 10'!$B$117</f>
        <v>0</v>
      </c>
      <c r="E40" s="235">
        <f>'Partner 10'!$C$117</f>
        <v>0</v>
      </c>
      <c r="F40" s="235">
        <f>'Partner 10'!$D$117</f>
        <v>0</v>
      </c>
      <c r="G40" s="236">
        <f t="shared" si="0"/>
        <v>0</v>
      </c>
    </row>
    <row r="41" spans="1:7" ht="15.75" customHeight="1" x14ac:dyDescent="0.3">
      <c r="A41" s="383" t="s">
        <v>98</v>
      </c>
      <c r="B41" s="384"/>
      <c r="C41" s="384"/>
      <c r="D41" s="235">
        <f>'Partner 11'!$B$117</f>
        <v>0</v>
      </c>
      <c r="E41" s="235">
        <f>'Partner 11'!$C$117</f>
        <v>0</v>
      </c>
      <c r="F41" s="235">
        <f>'Partner 11'!$D$117</f>
        <v>0</v>
      </c>
      <c r="G41" s="236">
        <f t="shared" si="0"/>
        <v>0</v>
      </c>
    </row>
    <row r="42" spans="1:7" ht="15.75" customHeight="1" x14ac:dyDescent="0.3">
      <c r="A42" s="383" t="s">
        <v>99</v>
      </c>
      <c r="B42" s="384"/>
      <c r="C42" s="384"/>
      <c r="D42" s="235">
        <f>'Partner 12'!$B$117</f>
        <v>0</v>
      </c>
      <c r="E42" s="235">
        <f>'Partner 12'!$C$117</f>
        <v>0</v>
      </c>
      <c r="F42" s="235">
        <f>'Partner 12'!$D$117</f>
        <v>0</v>
      </c>
      <c r="G42" s="236">
        <f t="shared" si="0"/>
        <v>0</v>
      </c>
    </row>
    <row r="43" spans="1:7" ht="15.75" customHeight="1" x14ac:dyDescent="0.3">
      <c r="A43" s="383" t="s">
        <v>100</v>
      </c>
      <c r="B43" s="387"/>
      <c r="C43" s="384"/>
      <c r="D43" s="235">
        <f>'Partner 13'!$B$117</f>
        <v>0</v>
      </c>
      <c r="E43" s="235">
        <f>'Partner 13'!$C$117</f>
        <v>0</v>
      </c>
      <c r="F43" s="235">
        <f>'Partner 13'!$D$117</f>
        <v>0</v>
      </c>
      <c r="G43" s="236">
        <f t="shared" si="0"/>
        <v>0</v>
      </c>
    </row>
    <row r="44" spans="1:7" ht="15.75" customHeight="1" x14ac:dyDescent="0.3">
      <c r="A44" s="383" t="s">
        <v>101</v>
      </c>
      <c r="B44" s="384"/>
      <c r="C44" s="384"/>
      <c r="D44" s="235">
        <f>'Partner 14'!$B$117</f>
        <v>0</v>
      </c>
      <c r="E44" s="235">
        <f>'Partner 14'!$C$117</f>
        <v>0</v>
      </c>
      <c r="F44" s="235">
        <f>'Partner 14'!$D$117</f>
        <v>0</v>
      </c>
      <c r="G44" s="236">
        <f t="shared" si="0"/>
        <v>0</v>
      </c>
    </row>
    <row r="45" spans="1:7" ht="15.75" customHeight="1" x14ac:dyDescent="0.3">
      <c r="A45" s="383" t="s">
        <v>102</v>
      </c>
      <c r="B45" s="384"/>
      <c r="C45" s="384"/>
      <c r="D45" s="235">
        <f>'Partner 15'!$B$117</f>
        <v>0</v>
      </c>
      <c r="E45" s="235">
        <f>'Partner 15'!$C$117</f>
        <v>0</v>
      </c>
      <c r="F45" s="235">
        <f>'Partner 15'!$D$117</f>
        <v>0</v>
      </c>
      <c r="G45" s="236">
        <f t="shared" si="0"/>
        <v>0</v>
      </c>
    </row>
    <row r="46" spans="1:7" ht="15.75" customHeight="1" x14ac:dyDescent="0.3">
      <c r="A46" s="383" t="s">
        <v>103</v>
      </c>
      <c r="B46" s="384"/>
      <c r="C46" s="384"/>
      <c r="D46" s="235">
        <f>'Partner 16'!$B$117</f>
        <v>0</v>
      </c>
      <c r="E46" s="235">
        <f>'Partner 16'!$C$117</f>
        <v>0</v>
      </c>
      <c r="F46" s="235">
        <f>'Partner 16'!$D$117</f>
        <v>0</v>
      </c>
      <c r="G46" s="236">
        <f t="shared" si="0"/>
        <v>0</v>
      </c>
    </row>
    <row r="47" spans="1:7" ht="15.75" customHeight="1" x14ac:dyDescent="0.3">
      <c r="A47" s="383" t="s">
        <v>104</v>
      </c>
      <c r="B47" s="387"/>
      <c r="C47" s="384"/>
      <c r="D47" s="235">
        <f>'Partner 17'!$B$117</f>
        <v>0</v>
      </c>
      <c r="E47" s="235">
        <f>'Partner 17'!$C$117</f>
        <v>0</v>
      </c>
      <c r="F47" s="235">
        <f>'Partner 17'!$D$117</f>
        <v>0</v>
      </c>
      <c r="G47" s="236">
        <f t="shared" si="0"/>
        <v>0</v>
      </c>
    </row>
    <row r="48" spans="1:7" ht="15.75" customHeight="1" x14ac:dyDescent="0.3">
      <c r="A48" s="383" t="s">
        <v>105</v>
      </c>
      <c r="B48" s="384"/>
      <c r="C48" s="384"/>
      <c r="D48" s="235">
        <f>'Partner 18'!$B$117</f>
        <v>0</v>
      </c>
      <c r="E48" s="235">
        <f>'Partner 18'!$C$117</f>
        <v>0</v>
      </c>
      <c r="F48" s="235">
        <f>'Partner 18'!$D$117</f>
        <v>0</v>
      </c>
      <c r="G48" s="236">
        <f t="shared" si="0"/>
        <v>0</v>
      </c>
    </row>
    <row r="49" spans="1:11" ht="61.8" customHeight="1" x14ac:dyDescent="0.3">
      <c r="A49" s="237" t="s">
        <v>24</v>
      </c>
      <c r="B49" s="237"/>
      <c r="C49" s="237"/>
      <c r="D49" s="238">
        <f>SUM(D31:D48)</f>
        <v>0</v>
      </c>
      <c r="E49" s="238">
        <f>SUM(E31:E48)</f>
        <v>0</v>
      </c>
      <c r="F49" s="238">
        <f>SUM(F31:F48)</f>
        <v>0</v>
      </c>
      <c r="G49" s="238">
        <f>SUM(G31:G48)</f>
        <v>0</v>
      </c>
    </row>
    <row r="50" spans="1:11" ht="15.75" customHeight="1" x14ac:dyDescent="0.3">
      <c r="A50" s="239"/>
      <c r="B50" s="239"/>
      <c r="C50" s="239"/>
      <c r="D50" s="240"/>
      <c r="E50" s="240"/>
      <c r="F50" s="240"/>
      <c r="G50" s="240"/>
    </row>
    <row r="51" spans="1:11" ht="15.75" customHeight="1" x14ac:dyDescent="0.3">
      <c r="A51" s="239"/>
      <c r="B51" s="239"/>
      <c r="C51" s="239"/>
      <c r="D51" s="240"/>
      <c r="E51" s="240"/>
      <c r="F51" s="240"/>
      <c r="G51" s="240"/>
    </row>
    <row r="52" spans="1:11" ht="67.8" customHeight="1" x14ac:dyDescent="0.3">
      <c r="A52" s="237" t="s">
        <v>192</v>
      </c>
      <c r="B52" s="237"/>
      <c r="C52" s="237"/>
      <c r="D52" s="241"/>
      <c r="E52" s="242"/>
      <c r="F52" s="242"/>
      <c r="G52" s="241"/>
    </row>
    <row r="53" spans="1:11" ht="15.75" customHeight="1" x14ac:dyDescent="0.3">
      <c r="A53" s="239"/>
      <c r="B53" s="239"/>
      <c r="C53" s="243" t="str" cm="1">
        <f t="array" ref="C53">IFERROR(INDEX($H$53:$H$432,MATCH(0,INDEX(COUNTIF($C$52:C52,$H$53:$H$432)+($H$53:$H$432="")+($H$53:$H$432=0),0),0)),"")</f>
        <v/>
      </c>
      <c r="D53" s="244"/>
      <c r="E53" s="235" t="str">
        <f t="shared" ref="E53:E72" si="2">IF($C53="","",SUMIF($H$53:$H$432,$C53,$I$53:$I$432))</f>
        <v/>
      </c>
      <c r="F53" s="235" t="str">
        <f t="shared" ref="F53:F72" si="3">IF($C53="","",SUMIF($H$53:$H$432,$C53,$J$53:$J$432))</f>
        <v/>
      </c>
      <c r="G53" s="244" t="str">
        <f t="shared" ref="G53:G72" si="4">IF($C53="","",SUMIF($H$53:$H$432,$C53,$K$53:$K$432))</f>
        <v/>
      </c>
      <c r="H53">
        <f>IFERROR(INDEX('Community Quarterback'!$B$154:INDEX('Community Quarterback'!$B:$B,MATCH("TOTAL Non-ENOUGH Revenue*",'Community Quarterback'!$B:$B,0)-1),1),"")</f>
        <v>0</v>
      </c>
      <c r="I53">
        <f>IF($H53="","",IFERROR(INDEX('Community Quarterback'!$D$154:INDEX('Community Quarterback'!$D:$D,MATCH("TOTAL Non-ENOUGH Revenue*",'Community Quarterback'!$B:$B,0)-1),1),0))</f>
        <v>0</v>
      </c>
      <c r="J53">
        <f>IF($H53="","",IFERROR(INDEX('Community Quarterback'!$E$154:INDEX('Community Quarterback'!$E:$E,MATCH("TOTAL Non-ENOUGH Revenue*",'Community Quarterback'!$B:$B,0)-1),1),0))</f>
        <v>0</v>
      </c>
      <c r="K53">
        <f>IF($H53="","",IFERROR(INDEX('Community Quarterback'!$F$154:INDEX('Community Quarterback'!$F:$F,MATCH("TOTAL Non-ENOUGH Revenue*",'Community Quarterback'!$B:$B,0)-1),1),0))</f>
        <v>0</v>
      </c>
    </row>
    <row r="54" spans="1:11" ht="15.75" customHeight="1" x14ac:dyDescent="0.3">
      <c r="A54" s="239"/>
      <c r="B54" s="239"/>
      <c r="C54" s="243" t="str" cm="1">
        <f t="array" ref="C54">IFERROR(INDEX($H$53:$H$432,MATCH(0,INDEX(COUNTIF($C$52:C53,$H$53:$H$432)+($H$53:$H$432="")+($H$53:$H$432=0),0),0)),"")</f>
        <v/>
      </c>
      <c r="D54" s="245"/>
      <c r="E54" s="235" t="str">
        <f t="shared" si="2"/>
        <v/>
      </c>
      <c r="F54" s="235" t="str">
        <f t="shared" si="3"/>
        <v/>
      </c>
      <c r="G54" s="245" t="str">
        <f t="shared" si="4"/>
        <v/>
      </c>
      <c r="H54">
        <f>IFERROR(INDEX('Community Quarterback'!$B$154:INDEX('Community Quarterback'!$B:$B,MATCH("TOTAL Non-ENOUGH Revenue*",'Community Quarterback'!$B:$B,0)-1),2),"")</f>
        <v>0</v>
      </c>
      <c r="I54">
        <f>IF($H54="","",IFERROR(INDEX('Community Quarterback'!$D$154:INDEX('Community Quarterback'!$D:$D,MATCH("TOTAL Non-ENOUGH Revenue*",'Community Quarterback'!$B:$B,0)-1),2),0))</f>
        <v>0</v>
      </c>
      <c r="J54">
        <f>IF($H54="","",IFERROR(INDEX('Community Quarterback'!$E$154:INDEX('Community Quarterback'!$E:$E,MATCH("TOTAL Non-ENOUGH Revenue*",'Community Quarterback'!$B:$B,0)-1),2),0))</f>
        <v>0</v>
      </c>
      <c r="K54">
        <f>IF($H54="","",IFERROR(INDEX('Community Quarterback'!$F$154:INDEX('Community Quarterback'!$F:$F,MATCH("TOTAL Non-ENOUGH Revenue*",'Community Quarterback'!$B:$B,0)-1),2),0))</f>
        <v>0</v>
      </c>
    </row>
    <row r="55" spans="1:11" ht="15.75" customHeight="1" x14ac:dyDescent="0.3">
      <c r="A55" s="239"/>
      <c r="B55" s="239"/>
      <c r="C55" s="243" t="str" cm="1">
        <f t="array" ref="C55">IFERROR(INDEX($H$53:$H$432,MATCH(0,INDEX(COUNTIF($C$52:C54,$H$53:$H$432)+($H$53:$H$432="")+($H$53:$H$432=0),0),0)),"")</f>
        <v/>
      </c>
      <c r="D55" s="245"/>
      <c r="E55" s="235" t="str">
        <f t="shared" si="2"/>
        <v/>
      </c>
      <c r="F55" s="235" t="str">
        <f t="shared" si="3"/>
        <v/>
      </c>
      <c r="G55" s="245" t="str">
        <f t="shared" si="4"/>
        <v/>
      </c>
      <c r="H55">
        <f>IFERROR(INDEX('Community Quarterback'!$B$154:INDEX('Community Quarterback'!$B:$B,MATCH("TOTAL Non-ENOUGH Revenue*",'Community Quarterback'!$B:$B,0)-1),3),"")</f>
        <v>0</v>
      </c>
      <c r="I55">
        <f>IF($H55="","",IFERROR(INDEX('Community Quarterback'!$D$154:INDEX('Community Quarterback'!$D:$D,MATCH("TOTAL Non-ENOUGH Revenue*",'Community Quarterback'!$B:$B,0)-1),3),0))</f>
        <v>0</v>
      </c>
      <c r="J55">
        <f>IF($H55="","",IFERROR(INDEX('Community Quarterback'!$E$154:INDEX('Community Quarterback'!$E:$E,MATCH("TOTAL Non-ENOUGH Revenue*",'Community Quarterback'!$B:$B,0)-1),3),0))</f>
        <v>0</v>
      </c>
      <c r="K55">
        <f>IF($H55="","",IFERROR(INDEX('Community Quarterback'!$F$154:INDEX('Community Quarterback'!$F:$F,MATCH("TOTAL Non-ENOUGH Revenue*",'Community Quarterback'!$B:$B,0)-1),3),0))</f>
        <v>0</v>
      </c>
    </row>
    <row r="56" spans="1:11" ht="15.75" customHeight="1" x14ac:dyDescent="0.3">
      <c r="A56" s="239"/>
      <c r="B56" s="239"/>
      <c r="C56" s="243" t="str" cm="1">
        <f t="array" ref="C56">IFERROR(INDEX($H$53:$H$432,MATCH(0,INDEX(COUNTIF($C$52:C55,$H$53:$H$432)+($H$53:$H$432="")+($H$53:$H$432=0),0),0)),"")</f>
        <v/>
      </c>
      <c r="D56" s="245"/>
      <c r="E56" s="235" t="str">
        <f t="shared" si="2"/>
        <v/>
      </c>
      <c r="F56" s="235" t="str">
        <f t="shared" si="3"/>
        <v/>
      </c>
      <c r="G56" s="245" t="str">
        <f t="shared" si="4"/>
        <v/>
      </c>
      <c r="H56">
        <f>IFERROR(INDEX('Community Quarterback'!$B$154:INDEX('Community Quarterback'!$B:$B,MATCH("TOTAL Non-ENOUGH Revenue*",'Community Quarterback'!$B:$B,0)-1),4),"")</f>
        <v>0</v>
      </c>
      <c r="I56">
        <f>IF($H56="","",IFERROR(INDEX('Community Quarterback'!$D$154:INDEX('Community Quarterback'!$D:$D,MATCH("TOTAL Non-ENOUGH Revenue*",'Community Quarterback'!$B:$B,0)-1),4),0))</f>
        <v>0</v>
      </c>
      <c r="J56">
        <f>IF($H56="","",IFERROR(INDEX('Community Quarterback'!$E$154:INDEX('Community Quarterback'!$E:$E,MATCH("TOTAL Non-ENOUGH Revenue*",'Community Quarterback'!$B:$B,0)-1),4),0))</f>
        <v>0</v>
      </c>
      <c r="K56">
        <f>IF($H56="","",IFERROR(INDEX('Community Quarterback'!$F$154:INDEX('Community Quarterback'!$F:$F,MATCH("TOTAL Non-ENOUGH Revenue*",'Community Quarterback'!$B:$B,0)-1),4),0))</f>
        <v>0</v>
      </c>
    </row>
    <row r="57" spans="1:11" ht="15.75" customHeight="1" x14ac:dyDescent="0.3">
      <c r="A57" s="239"/>
      <c r="B57" s="239"/>
      <c r="C57" s="243" t="str" cm="1">
        <f t="array" ref="C57">IFERROR(INDEX($H$53:$H$432,MATCH(0,INDEX(COUNTIF($C$52:C56,$H$53:$H$432)+($H$53:$H$432="")+($H$53:$H$432=0),0),0)),"")</f>
        <v/>
      </c>
      <c r="D57" s="245"/>
      <c r="E57" s="235" t="str">
        <f t="shared" si="2"/>
        <v/>
      </c>
      <c r="F57" s="235" t="str">
        <f t="shared" si="3"/>
        <v/>
      </c>
      <c r="G57" s="245" t="str">
        <f t="shared" si="4"/>
        <v/>
      </c>
      <c r="H57">
        <f>IFERROR(INDEX('Community Quarterback'!$B$154:INDEX('Community Quarterback'!$B:$B,MATCH("TOTAL Non-ENOUGH Revenue*",'Community Quarterback'!$B:$B,0)-1),5),"")</f>
        <v>0</v>
      </c>
      <c r="I57">
        <f>IF($H57="","",IFERROR(INDEX('Community Quarterback'!$D$154:INDEX('Community Quarterback'!$D:$D,MATCH("TOTAL Non-ENOUGH Revenue*",'Community Quarterback'!$B:$B,0)-1),5),0))</f>
        <v>0</v>
      </c>
      <c r="J57">
        <f>IF($H57="","",IFERROR(INDEX('Community Quarterback'!$E$154:INDEX('Community Quarterback'!$E:$E,MATCH("TOTAL Non-ENOUGH Revenue*",'Community Quarterback'!$B:$B,0)-1),5),0))</f>
        <v>0</v>
      </c>
      <c r="K57">
        <f>IF($H57="","",IFERROR(INDEX('Community Quarterback'!$F$154:INDEX('Community Quarterback'!$F:$F,MATCH("TOTAL Non-ENOUGH Revenue*",'Community Quarterback'!$B:$B,0)-1),5),0))</f>
        <v>0</v>
      </c>
    </row>
    <row r="58" spans="1:11" ht="15.75" customHeight="1" x14ac:dyDescent="0.3">
      <c r="A58" s="260"/>
      <c r="B58" s="260"/>
      <c r="C58" s="261" t="str" cm="1">
        <f t="array" ref="C58">IFERROR(INDEX($H$53:$H$432,MATCH(0,INDEX(COUNTIF($C$52:C57,$H$53:$H$432)+($H$53:$H$432="")+($H$53:$H$432=0),0),0)),"")</f>
        <v/>
      </c>
      <c r="D58" s="262"/>
      <c r="E58" s="263" t="str">
        <f t="shared" si="2"/>
        <v/>
      </c>
      <c r="F58" s="263" t="str">
        <f t="shared" si="3"/>
        <v/>
      </c>
      <c r="G58" s="262" t="str">
        <f t="shared" si="4"/>
        <v/>
      </c>
      <c r="H58">
        <f>IFERROR(INDEX('Community Quarterback'!$B$154:INDEX('Community Quarterback'!$B:$B,MATCH("TOTAL Non-ENOUGH Revenue*",'Community Quarterback'!$B:$B,0)-1),6),"")</f>
        <v>0</v>
      </c>
      <c r="I58">
        <f>IF($H58="","",IFERROR(INDEX('Community Quarterback'!$D$154:INDEX('Community Quarterback'!$D:$D,MATCH("TOTAL Non-ENOUGH Revenue*",'Community Quarterback'!$B:$B,0)-1),6),0))</f>
        <v>0</v>
      </c>
      <c r="J58">
        <f>IF($H58="","",IFERROR(INDEX('Community Quarterback'!$E$154:INDEX('Community Quarterback'!$E:$E,MATCH("TOTAL Non-ENOUGH Revenue*",'Community Quarterback'!$B:$B,0)-1),6),0))</f>
        <v>0</v>
      </c>
      <c r="K58">
        <f>IF($H58="","",IFERROR(INDEX('Community Quarterback'!$F$154:INDEX('Community Quarterback'!$F:$F,MATCH("TOTAL Non-ENOUGH Revenue*",'Community Quarterback'!$B:$B,0)-1),6),0))</f>
        <v>0</v>
      </c>
    </row>
    <row r="59" spans="1:11" ht="15.75" customHeight="1" x14ac:dyDescent="0.3">
      <c r="A59" s="260"/>
      <c r="B59" s="260"/>
      <c r="C59" s="261" t="str" cm="1">
        <f t="array" ref="C59">IFERROR(INDEX($H$53:$H$432,MATCH(0,INDEX(COUNTIF($C$52:C58,$H$53:$H$432)+($H$53:$H$432="")+($H$53:$H$432=0),0),0)),"")</f>
        <v/>
      </c>
      <c r="D59" s="262"/>
      <c r="E59" s="263" t="str">
        <f t="shared" si="2"/>
        <v/>
      </c>
      <c r="F59" s="263" t="str">
        <f t="shared" si="3"/>
        <v/>
      </c>
      <c r="G59" s="262" t="str">
        <f t="shared" si="4"/>
        <v/>
      </c>
      <c r="H59">
        <f>IFERROR(INDEX('Community Quarterback'!$B$154:INDEX('Community Quarterback'!$B:$B,MATCH("TOTAL Non-ENOUGH Revenue*",'Community Quarterback'!$B:$B,0)-1),7),"")</f>
        <v>0</v>
      </c>
      <c r="I59">
        <f>IF($H59="","",IFERROR(INDEX('Community Quarterback'!$D$154:INDEX('Community Quarterback'!$D:$D,MATCH("TOTAL Non-ENOUGH Revenue*",'Community Quarterback'!$B:$B,0)-1),7),0))</f>
        <v>0</v>
      </c>
      <c r="J59">
        <f>IF($H59="","",IFERROR(INDEX('Community Quarterback'!$E$154:INDEX('Community Quarterback'!$E:$E,MATCH("TOTAL Non-ENOUGH Revenue*",'Community Quarterback'!$B:$B,0)-1),7),0))</f>
        <v>0</v>
      </c>
      <c r="K59">
        <f>IF($H59="","",IFERROR(INDEX('Community Quarterback'!$F$154:INDEX('Community Quarterback'!$F:$F,MATCH("TOTAL Non-ENOUGH Revenue*",'Community Quarterback'!$B:$B,0)-1),7),0))</f>
        <v>0</v>
      </c>
    </row>
    <row r="60" spans="1:11" ht="15.75" customHeight="1" x14ac:dyDescent="0.3">
      <c r="A60" s="260"/>
      <c r="B60" s="260"/>
      <c r="C60" s="261" t="str" cm="1">
        <f t="array" ref="C60">IFERROR(INDEX($H$53:$H$432,MATCH(0,INDEX(COUNTIF($C$52:C59,$H$53:$H$432)+($H$53:$H$432="")+($H$53:$H$432=0),0),0)),"")</f>
        <v/>
      </c>
      <c r="D60" s="262"/>
      <c r="E60" s="263" t="str">
        <f t="shared" si="2"/>
        <v/>
      </c>
      <c r="F60" s="263" t="str">
        <f t="shared" si="3"/>
        <v/>
      </c>
      <c r="G60" s="262" t="str">
        <f t="shared" si="4"/>
        <v/>
      </c>
      <c r="H60">
        <f>IFERROR(INDEX('Community Quarterback'!$B$154:INDEX('Community Quarterback'!$B:$B,MATCH("TOTAL Non-ENOUGH Revenue*",'Community Quarterback'!$B:$B,0)-1),8),"")</f>
        <v>0</v>
      </c>
      <c r="I60">
        <f>IF($H60="","",IFERROR(INDEX('Community Quarterback'!$D$154:INDEX('Community Quarterback'!$D:$D,MATCH("TOTAL Non-ENOUGH Revenue*",'Community Quarterback'!$B:$B,0)-1),8),0))</f>
        <v>0</v>
      </c>
      <c r="J60">
        <f>IF($H60="","",IFERROR(INDEX('Community Quarterback'!$E$154:INDEX('Community Quarterback'!$E:$E,MATCH("TOTAL Non-ENOUGH Revenue*",'Community Quarterback'!$B:$B,0)-1),8),0))</f>
        <v>0</v>
      </c>
      <c r="K60">
        <f>IF($H60="","",IFERROR(INDEX('Community Quarterback'!$F$154:INDEX('Community Quarterback'!$F:$F,MATCH("TOTAL Non-ENOUGH Revenue*",'Community Quarterback'!$B:$B,0)-1),8),0))</f>
        <v>0</v>
      </c>
    </row>
    <row r="61" spans="1:11" ht="15.75" customHeight="1" x14ac:dyDescent="0.3">
      <c r="A61" s="260"/>
      <c r="B61" s="260"/>
      <c r="C61" s="261" t="str" cm="1">
        <f t="array" ref="C61">IFERROR(INDEX($H$53:$H$432,MATCH(0,INDEX(COUNTIF($C$52:C60,$H$53:$H$432)+($H$53:$H$432="")+($H$53:$H$432=0),0),0)),"")</f>
        <v/>
      </c>
      <c r="D61" s="262"/>
      <c r="E61" s="263" t="str">
        <f t="shared" si="2"/>
        <v/>
      </c>
      <c r="F61" s="263" t="str">
        <f t="shared" si="3"/>
        <v/>
      </c>
      <c r="G61" s="262" t="str">
        <f t="shared" si="4"/>
        <v/>
      </c>
      <c r="H61">
        <f>IFERROR(INDEX('Community Quarterback'!$B$154:INDEX('Community Quarterback'!$B:$B,MATCH("TOTAL Non-ENOUGH Revenue*",'Community Quarterback'!$B:$B,0)-1),9),"")</f>
        <v>0</v>
      </c>
      <c r="I61">
        <f>IF($H61="","",IFERROR(INDEX('Community Quarterback'!$D$154:INDEX('Community Quarterback'!$D:$D,MATCH("TOTAL Non-ENOUGH Revenue*",'Community Quarterback'!$B:$B,0)-1),9),0))</f>
        <v>0</v>
      </c>
      <c r="J61">
        <f>IF($H61="","",IFERROR(INDEX('Community Quarterback'!$E$154:INDEX('Community Quarterback'!$E:$E,MATCH("TOTAL Non-ENOUGH Revenue*",'Community Quarterback'!$B:$B,0)-1),9),0))</f>
        <v>0</v>
      </c>
      <c r="K61">
        <f>IF($H61="","",IFERROR(INDEX('Community Quarterback'!$F$154:INDEX('Community Quarterback'!$F:$F,MATCH("TOTAL Non-ENOUGH Revenue*",'Community Quarterback'!$B:$B,0)-1),9),0))</f>
        <v>0</v>
      </c>
    </row>
    <row r="62" spans="1:11" ht="15.75" customHeight="1" x14ac:dyDescent="0.3">
      <c r="A62" s="260"/>
      <c r="B62" s="260"/>
      <c r="C62" s="261" t="str" cm="1">
        <f t="array" ref="C62">IFERROR(INDEX($H$53:$H$432,MATCH(0,INDEX(COUNTIF($C$52:C61,$H$53:$H$432)+($H$53:$H$432="")+($H$53:$H$432=0),0),0)),"")</f>
        <v/>
      </c>
      <c r="D62" s="262"/>
      <c r="E62" s="263" t="str">
        <f t="shared" si="2"/>
        <v/>
      </c>
      <c r="F62" s="263" t="str">
        <f t="shared" si="3"/>
        <v/>
      </c>
      <c r="G62" s="262" t="str">
        <f t="shared" si="4"/>
        <v/>
      </c>
      <c r="H62">
        <f>IFERROR(INDEX('Community Quarterback'!$B$154:INDEX('Community Quarterback'!$B:$B,MATCH("TOTAL Non-ENOUGH Revenue*",'Community Quarterback'!$B:$B,0)-1),10),"")</f>
        <v>0</v>
      </c>
      <c r="I62">
        <f>IF($H62="","",IFERROR(INDEX('Community Quarterback'!$D$154:INDEX('Community Quarterback'!$D:$D,MATCH("TOTAL Non-ENOUGH Revenue*",'Community Quarterback'!$B:$B,0)-1),10),0))</f>
        <v>0</v>
      </c>
      <c r="J62">
        <f>IF($H62="","",IFERROR(INDEX('Community Quarterback'!$E$154:INDEX('Community Quarterback'!$E:$E,MATCH("TOTAL Non-ENOUGH Revenue*",'Community Quarterback'!$B:$B,0)-1),10),0))</f>
        <v>0</v>
      </c>
      <c r="K62">
        <f>IF($H62="","",IFERROR(INDEX('Community Quarterback'!$F$154:INDEX('Community Quarterback'!$F:$F,MATCH("TOTAL Non-ENOUGH Revenue*",'Community Quarterback'!$B:$B,0)-1),10),0))</f>
        <v>0</v>
      </c>
    </row>
    <row r="63" spans="1:11" ht="15.75" customHeight="1" x14ac:dyDescent="0.3">
      <c r="A63" s="260"/>
      <c r="B63" s="260"/>
      <c r="C63" s="261" t="str" cm="1">
        <f t="array" ref="C63">IFERROR(INDEX($H$53:$H$432,MATCH(0,INDEX(COUNTIF($C$52:C62,$H$53:$H$432)+($H$53:$H$432="")+($H$53:$H$432=0),0),0)),"")</f>
        <v/>
      </c>
      <c r="D63" s="262"/>
      <c r="E63" s="263" t="str">
        <f t="shared" si="2"/>
        <v/>
      </c>
      <c r="F63" s="263" t="str">
        <f t="shared" si="3"/>
        <v/>
      </c>
      <c r="G63" s="262" t="str">
        <f t="shared" si="4"/>
        <v/>
      </c>
      <c r="H63">
        <f>IFERROR(INDEX('Community Quarterback'!$B$154:INDEX('Community Quarterback'!$B:$B,MATCH("TOTAL Non-ENOUGH Revenue*",'Community Quarterback'!$B:$B,0)-1),11),"")</f>
        <v>0</v>
      </c>
      <c r="I63">
        <f>IF($H63="","",IFERROR(INDEX('Community Quarterback'!$D$154:INDEX('Community Quarterback'!$D:$D,MATCH("TOTAL Non-ENOUGH Revenue*",'Community Quarterback'!$B:$B,0)-1),11),0))</f>
        <v>0</v>
      </c>
      <c r="J63">
        <f>IF($H63="","",IFERROR(INDEX('Community Quarterback'!$E$154:INDEX('Community Quarterback'!$E:$E,MATCH("TOTAL Non-ENOUGH Revenue*",'Community Quarterback'!$B:$B,0)-1),11),0))</f>
        <v>0</v>
      </c>
      <c r="K63">
        <f>IF($H63="","",IFERROR(INDEX('Community Quarterback'!$F$154:INDEX('Community Quarterback'!$F:$F,MATCH("TOTAL Non-ENOUGH Revenue*",'Community Quarterback'!$B:$B,0)-1),11),0))</f>
        <v>0</v>
      </c>
    </row>
    <row r="64" spans="1:11" ht="15.75" customHeight="1" x14ac:dyDescent="0.3">
      <c r="A64" s="260"/>
      <c r="B64" s="260"/>
      <c r="C64" s="261" t="str" cm="1">
        <f t="array" ref="C64">IFERROR(INDEX($H$53:$H$432,MATCH(0,INDEX(COUNTIF($C$52:C63,$H$53:$H$432)+($H$53:$H$432="")+($H$53:$H$432=0),0),0)),"")</f>
        <v/>
      </c>
      <c r="D64" s="262"/>
      <c r="E64" s="263" t="str">
        <f t="shared" si="2"/>
        <v/>
      </c>
      <c r="F64" s="263" t="str">
        <f t="shared" si="3"/>
        <v/>
      </c>
      <c r="G64" s="262" t="str">
        <f t="shared" si="4"/>
        <v/>
      </c>
      <c r="H64">
        <f>IFERROR(INDEX('Community Quarterback'!$B$154:INDEX('Community Quarterback'!$B:$B,MATCH("TOTAL Non-ENOUGH Revenue*",'Community Quarterback'!$B:$B,0)-1),12),"")</f>
        <v>0</v>
      </c>
      <c r="I64">
        <f>IF($H64="","",IFERROR(INDEX('Community Quarterback'!$D$154:INDEX('Community Quarterback'!$D:$D,MATCH("TOTAL Non-ENOUGH Revenue*",'Community Quarterback'!$B:$B,0)-1),12),0))</f>
        <v>0</v>
      </c>
      <c r="J64">
        <f>IF($H64="","",IFERROR(INDEX('Community Quarterback'!$E$154:INDEX('Community Quarterback'!$E:$E,MATCH("TOTAL Non-ENOUGH Revenue*",'Community Quarterback'!$B:$B,0)-1),12),0))</f>
        <v>0</v>
      </c>
      <c r="K64">
        <f>IF($H64="","",IFERROR(INDEX('Community Quarterback'!$F$154:INDEX('Community Quarterback'!$F:$F,MATCH("TOTAL Non-ENOUGH Revenue*",'Community Quarterback'!$B:$B,0)-1),12),0))</f>
        <v>0</v>
      </c>
    </row>
    <row r="65" spans="1:11" ht="15.75" customHeight="1" x14ac:dyDescent="0.3">
      <c r="A65" s="260"/>
      <c r="B65" s="260"/>
      <c r="C65" s="261" t="str" cm="1">
        <f t="array" ref="C65">IFERROR(INDEX($H$53:$H$432,MATCH(0,INDEX(COUNTIF($C$52:C64,$H$53:$H$432)+($H$53:$H$432="")+($H$53:$H$432=0),0),0)),"")</f>
        <v/>
      </c>
      <c r="D65" s="262"/>
      <c r="E65" s="263" t="str">
        <f t="shared" si="2"/>
        <v/>
      </c>
      <c r="F65" s="263" t="str">
        <f t="shared" si="3"/>
        <v/>
      </c>
      <c r="G65" s="262" t="str">
        <f t="shared" si="4"/>
        <v/>
      </c>
      <c r="H65">
        <f>IFERROR(INDEX('Community Quarterback'!$B$154:INDEX('Community Quarterback'!$B:$B,MATCH("TOTAL Non-ENOUGH Revenue*",'Community Quarterback'!$B:$B,0)-1),13),"")</f>
        <v>0</v>
      </c>
      <c r="I65">
        <f>IF($H65="","",IFERROR(INDEX('Community Quarterback'!$D$154:INDEX('Community Quarterback'!$D:$D,MATCH("TOTAL Non-ENOUGH Revenue*",'Community Quarterback'!$B:$B,0)-1),13),0))</f>
        <v>0</v>
      </c>
      <c r="J65">
        <f>IF($H65="","",IFERROR(INDEX('Community Quarterback'!$E$154:INDEX('Community Quarterback'!$E:$E,MATCH("TOTAL Non-ENOUGH Revenue*",'Community Quarterback'!$B:$B,0)-1),13),0))</f>
        <v>0</v>
      </c>
      <c r="K65">
        <f>IF($H65="","",IFERROR(INDEX('Community Quarterback'!$F$154:INDEX('Community Quarterback'!$F:$F,MATCH("TOTAL Non-ENOUGH Revenue*",'Community Quarterback'!$B:$B,0)-1),13),0))</f>
        <v>0</v>
      </c>
    </row>
    <row r="66" spans="1:11" ht="15.75" customHeight="1" x14ac:dyDescent="0.3">
      <c r="A66" s="260"/>
      <c r="B66" s="260"/>
      <c r="C66" s="261" t="str" cm="1">
        <f t="array" ref="C66">IFERROR(INDEX($H$53:$H$432,MATCH(0,INDEX(COUNTIF($C$52:C65,$H$53:$H$432)+($H$53:$H$432="")+($H$53:$H$432=0),0),0)),"")</f>
        <v/>
      </c>
      <c r="D66" s="262"/>
      <c r="E66" s="263" t="str">
        <f t="shared" si="2"/>
        <v/>
      </c>
      <c r="F66" s="263" t="str">
        <f t="shared" si="3"/>
        <v/>
      </c>
      <c r="G66" s="262" t="str">
        <f t="shared" si="4"/>
        <v/>
      </c>
      <c r="H66">
        <f>IFERROR(INDEX('Community Quarterback'!$B$154:INDEX('Community Quarterback'!$B:$B,MATCH("TOTAL Non-ENOUGH Revenue*",'Community Quarterback'!$B:$B,0)-1),14),"")</f>
        <v>0</v>
      </c>
      <c r="I66">
        <f>IF($H66="","",IFERROR(INDEX('Community Quarterback'!$D$154:INDEX('Community Quarterback'!$D:$D,MATCH("TOTAL Non-ENOUGH Revenue*",'Community Quarterback'!$B:$B,0)-1),14),0))</f>
        <v>0</v>
      </c>
      <c r="J66">
        <f>IF($H66="","",IFERROR(INDEX('Community Quarterback'!$E$154:INDEX('Community Quarterback'!$E:$E,MATCH("TOTAL Non-ENOUGH Revenue*",'Community Quarterback'!$B:$B,0)-1),14),0))</f>
        <v>0</v>
      </c>
      <c r="K66">
        <f>IF($H66="","",IFERROR(INDEX('Community Quarterback'!$F$154:INDEX('Community Quarterback'!$F:$F,MATCH("TOTAL Non-ENOUGH Revenue*",'Community Quarterback'!$B:$B,0)-1),14),0))</f>
        <v>0</v>
      </c>
    </row>
    <row r="67" spans="1:11" ht="15.75" customHeight="1" x14ac:dyDescent="0.3">
      <c r="A67" s="260"/>
      <c r="B67" s="260"/>
      <c r="C67" s="261" t="str" cm="1">
        <f t="array" ref="C67">IFERROR(INDEX($H$53:$H$432,MATCH(0,INDEX(COUNTIF($C$52:C66,$H$53:$H$432)+($H$53:$H$432="")+($H$53:$H$432=0),0),0)),"")</f>
        <v/>
      </c>
      <c r="D67" s="262"/>
      <c r="E67" s="263" t="str">
        <f t="shared" si="2"/>
        <v/>
      </c>
      <c r="F67" s="263" t="str">
        <f t="shared" si="3"/>
        <v/>
      </c>
      <c r="G67" s="262" t="str">
        <f t="shared" si="4"/>
        <v/>
      </c>
      <c r="H67">
        <f>IFERROR(INDEX('Community Quarterback'!$B$154:INDEX('Community Quarterback'!$B:$B,MATCH("TOTAL Non-ENOUGH Revenue*",'Community Quarterback'!$B:$B,0)-1),15),"")</f>
        <v>0</v>
      </c>
      <c r="I67">
        <f>IF($H67="","",IFERROR(INDEX('Community Quarterback'!$D$154:INDEX('Community Quarterback'!$D:$D,MATCH("TOTAL Non-ENOUGH Revenue*",'Community Quarterback'!$B:$B,0)-1),15),0))</f>
        <v>0</v>
      </c>
      <c r="J67">
        <f>IF($H67="","",IFERROR(INDEX('Community Quarterback'!$E$154:INDEX('Community Quarterback'!$E:$E,MATCH("TOTAL Non-ENOUGH Revenue*",'Community Quarterback'!$B:$B,0)-1),15),0))</f>
        <v>0</v>
      </c>
      <c r="K67">
        <f>IF($H67="","",IFERROR(INDEX('Community Quarterback'!$F$154:INDEX('Community Quarterback'!$F:$F,MATCH("TOTAL Non-ENOUGH Revenue*",'Community Quarterback'!$B:$B,0)-1),15),0))</f>
        <v>0</v>
      </c>
    </row>
    <row r="68" spans="1:11" ht="15" customHeight="1" x14ac:dyDescent="0.3">
      <c r="C68" s="261" t="str" cm="1">
        <f t="array" ref="C68">IFERROR(INDEX($H$53:$H$432,MATCH(0,INDEX(COUNTIF($C$52:C67,$H$53:$H$432)+($H$53:$H$432="")+($H$53:$H$432=0),0),0)),"")</f>
        <v/>
      </c>
      <c r="D68" s="262"/>
      <c r="E68" s="263" t="str">
        <f t="shared" si="2"/>
        <v/>
      </c>
      <c r="F68" s="263" t="str">
        <f t="shared" si="3"/>
        <v/>
      </c>
      <c r="G68" s="262" t="str">
        <f t="shared" si="4"/>
        <v/>
      </c>
      <c r="H68" t="str">
        <f>IFERROR(INDEX('Community Quarterback'!$B$154:INDEX('Community Quarterback'!$B:$B,MATCH("TOTAL Non-ENOUGH Revenue*",'Community Quarterback'!$B:$B,0)-1),16),"")</f>
        <v/>
      </c>
      <c r="I68" t="str">
        <f>IF($H68="","",IFERROR(INDEX('Community Quarterback'!$D$154:INDEX('Community Quarterback'!$D:$D,MATCH("TOTAL Non-ENOUGH Revenue*",'Community Quarterback'!$B:$B,0)-1),16),0))</f>
        <v/>
      </c>
      <c r="J68" t="str">
        <f>IF($H68="","",IFERROR(INDEX('Community Quarterback'!$E$154:INDEX('Community Quarterback'!$E:$E,MATCH("TOTAL Non-ENOUGH Revenue*",'Community Quarterback'!$B:$B,0)-1),16),0))</f>
        <v/>
      </c>
      <c r="K68" t="str">
        <f>IF($H68="","",IFERROR(INDEX('Community Quarterback'!$F$154:INDEX('Community Quarterback'!$F:$F,MATCH("TOTAL Non-ENOUGH Revenue*",'Community Quarterback'!$B:$B,0)-1),16),0))</f>
        <v/>
      </c>
    </row>
    <row r="69" spans="1:11" ht="15" customHeight="1" x14ac:dyDescent="0.3">
      <c r="C69" s="261" t="str" cm="1">
        <f t="array" ref="C69">IFERROR(INDEX($H$53:$H$432,MATCH(0,INDEX(COUNTIF($C$52:C68,$H$53:$H$432)+($H$53:$H$432="")+($H$53:$H$432=0),0),0)),"")</f>
        <v/>
      </c>
      <c r="D69" s="262"/>
      <c r="E69" s="263" t="str">
        <f t="shared" si="2"/>
        <v/>
      </c>
      <c r="F69" s="263" t="str">
        <f t="shared" si="3"/>
        <v/>
      </c>
      <c r="G69" s="262" t="str">
        <f t="shared" si="4"/>
        <v/>
      </c>
      <c r="H69" t="str">
        <f>IFERROR(INDEX('Community Quarterback'!$B$154:INDEX('Community Quarterback'!$B:$B,MATCH("TOTAL Non-ENOUGH Revenue*",'Community Quarterback'!$B:$B,0)-1),17),"")</f>
        <v/>
      </c>
      <c r="I69" t="str">
        <f>IF($H69="","",IFERROR(INDEX('Community Quarterback'!$D$154:INDEX('Community Quarterback'!$D:$D,MATCH("TOTAL Non-ENOUGH Revenue*",'Community Quarterback'!$B:$B,0)-1),17),0))</f>
        <v/>
      </c>
      <c r="J69" t="str">
        <f>IF($H69="","",IFERROR(INDEX('Community Quarterback'!$E$154:INDEX('Community Quarterback'!$E:$E,MATCH("TOTAL Non-ENOUGH Revenue*",'Community Quarterback'!$B:$B,0)-1),17),0))</f>
        <v/>
      </c>
      <c r="K69" t="str">
        <f>IF($H69="","",IFERROR(INDEX('Community Quarterback'!$F$154:INDEX('Community Quarterback'!$F:$F,MATCH("TOTAL Non-ENOUGH Revenue*",'Community Quarterback'!$B:$B,0)-1),17),0))</f>
        <v/>
      </c>
    </row>
    <row r="70" spans="1:11" ht="15" customHeight="1" x14ac:dyDescent="0.3">
      <c r="C70" s="261" t="str" cm="1">
        <f t="array" ref="C70">IFERROR(INDEX($H$53:$H$432,MATCH(0,INDEX(COUNTIF($C$52:C69,$H$53:$H$432)+($H$53:$H$432="")+($H$53:$H$432=0),0),0)),"")</f>
        <v/>
      </c>
      <c r="D70" s="262"/>
      <c r="E70" s="263" t="str">
        <f t="shared" si="2"/>
        <v/>
      </c>
      <c r="F70" s="263" t="str">
        <f t="shared" si="3"/>
        <v/>
      </c>
      <c r="G70" s="262" t="str">
        <f t="shared" si="4"/>
        <v/>
      </c>
      <c r="H70" t="str">
        <f>IFERROR(INDEX('Community Quarterback'!$B$154:INDEX('Community Quarterback'!$B:$B,MATCH("TOTAL Non-ENOUGH Revenue*",'Community Quarterback'!$B:$B,0)-1),18),"")</f>
        <v/>
      </c>
      <c r="I70" t="str">
        <f>IF($H70="","",IFERROR(INDEX('Community Quarterback'!$D$154:INDEX('Community Quarterback'!$D:$D,MATCH("TOTAL Non-ENOUGH Revenue*",'Community Quarterback'!$B:$B,0)-1),18),0))</f>
        <v/>
      </c>
      <c r="J70" t="str">
        <f>IF($H70="","",IFERROR(INDEX('Community Quarterback'!$E$154:INDEX('Community Quarterback'!$E:$E,MATCH("TOTAL Non-ENOUGH Revenue*",'Community Quarterback'!$B:$B,0)-1),18),0))</f>
        <v/>
      </c>
      <c r="K70" t="str">
        <f>IF($H70="","",IFERROR(INDEX('Community Quarterback'!$F$154:INDEX('Community Quarterback'!$F:$F,MATCH("TOTAL Non-ENOUGH Revenue*",'Community Quarterback'!$B:$B,0)-1),18),0))</f>
        <v/>
      </c>
    </row>
    <row r="71" spans="1:11" ht="15" customHeight="1" x14ac:dyDescent="0.3">
      <c r="C71" s="261" t="str" cm="1">
        <f t="array" ref="C71">IFERROR(INDEX($H$53:$H$432,MATCH(0,INDEX(COUNTIF($C$52:C70,$H$53:$H$432)+($H$53:$H$432="")+($H$53:$H$432=0),0),0)),"")</f>
        <v/>
      </c>
      <c r="D71" s="262"/>
      <c r="E71" s="263" t="str">
        <f t="shared" si="2"/>
        <v/>
      </c>
      <c r="F71" s="263" t="str">
        <f t="shared" si="3"/>
        <v/>
      </c>
      <c r="G71" s="262" t="str">
        <f t="shared" si="4"/>
        <v/>
      </c>
      <c r="H71" t="str">
        <f>IFERROR(INDEX('Community Quarterback'!$B$154:INDEX('Community Quarterback'!$B:$B,MATCH("TOTAL Non-ENOUGH Revenue*",'Community Quarterback'!$B:$B,0)-1),19),"")</f>
        <v/>
      </c>
      <c r="I71" t="str">
        <f>IF($H71="","",IFERROR(INDEX('Community Quarterback'!$D$154:INDEX('Community Quarterback'!$D:$D,MATCH("TOTAL Non-ENOUGH Revenue*",'Community Quarterback'!$B:$B,0)-1),19),0))</f>
        <v/>
      </c>
      <c r="J71" t="str">
        <f>IF($H71="","",IFERROR(INDEX('Community Quarterback'!$E$154:INDEX('Community Quarterback'!$E:$E,MATCH("TOTAL Non-ENOUGH Revenue*",'Community Quarterback'!$B:$B,0)-1),19),0))</f>
        <v/>
      </c>
      <c r="K71" t="str">
        <f>IF($H71="","",IFERROR(INDEX('Community Quarterback'!$F$154:INDEX('Community Quarterback'!$F:$F,MATCH("TOTAL Non-ENOUGH Revenue*",'Community Quarterback'!$B:$B,0)-1),19),0))</f>
        <v/>
      </c>
    </row>
    <row r="72" spans="1:11" ht="15" customHeight="1" x14ac:dyDescent="0.3">
      <c r="C72" s="261" t="str" cm="1">
        <f t="array" ref="C72">IFERROR(INDEX($H$53:$H$432,MATCH(0,INDEX(COUNTIF($C$52:C71,$H$53:$H$432)+($H$53:$H$432="")+($H$53:$H$432=0),0),0)),"")</f>
        <v/>
      </c>
      <c r="D72" s="262"/>
      <c r="E72" s="263" t="str">
        <f t="shared" si="2"/>
        <v/>
      </c>
      <c r="F72" s="263" t="str">
        <f t="shared" si="3"/>
        <v/>
      </c>
      <c r="G72" s="262" t="str">
        <f t="shared" si="4"/>
        <v/>
      </c>
      <c r="H72" t="str">
        <f>IFERROR(INDEX('Community Quarterback'!$B$154:INDEX('Community Quarterback'!$B:$B,MATCH("TOTAL Non-ENOUGH Revenue*",'Community Quarterback'!$B:$B,0)-1),20),"")</f>
        <v/>
      </c>
      <c r="I72" t="str">
        <f>IF($H72="","",IFERROR(INDEX('Community Quarterback'!$D$154:INDEX('Community Quarterback'!$D:$D,MATCH("TOTAL Non-ENOUGH Revenue*",'Community Quarterback'!$B:$B,0)-1),20),0))</f>
        <v/>
      </c>
      <c r="J72" t="str">
        <f>IF($H72="","",IFERROR(INDEX('Community Quarterback'!$E$154:INDEX('Community Quarterback'!$E:$E,MATCH("TOTAL Non-ENOUGH Revenue*",'Community Quarterback'!$B:$B,0)-1),20),0))</f>
        <v/>
      </c>
      <c r="K72" t="str">
        <f>IF($H72="","",IFERROR(INDEX('Community Quarterback'!$F$154:INDEX('Community Quarterback'!$F:$F,MATCH("TOTAL Non-ENOUGH Revenue*",'Community Quarterback'!$B:$B,0)-1),20),0))</f>
        <v/>
      </c>
    </row>
    <row r="73" spans="1:11" ht="45" customHeight="1" x14ac:dyDescent="0.3">
      <c r="A73" s="385" t="s">
        <v>193</v>
      </c>
      <c r="B73" s="386"/>
      <c r="C73" s="386"/>
      <c r="D73" s="238"/>
      <c r="E73" s="238">
        <f>SUM(E53:E72)</f>
        <v>0</v>
      </c>
      <c r="F73" s="238">
        <f>SUM(F53:F72)</f>
        <v>0</v>
      </c>
      <c r="G73" s="238">
        <f>SUM(G53:G72)</f>
        <v>0</v>
      </c>
      <c r="H73">
        <f>IFERROR(INDEX('Partner 1'!$A$120:INDEX('Partner 1'!$A:$A,MATCH("TOTAL Non-ENOUGH Revenue*",'Partner 1'!$A:$A,0)-1),1),"")</f>
        <v>0</v>
      </c>
      <c r="I73">
        <f>IF($H73="","",IFERROR(INDEX('Partner 1'!$C$120:INDEX('Partner 1'!$C:$C,MATCH("TOTAL Non-ENOUGH Revenue*",'Partner 1'!$A:$A,0)-1),1),0))</f>
        <v>0</v>
      </c>
      <c r="J73">
        <f>IF($H73="","",IFERROR(INDEX('Partner 1'!$D$120:INDEX('Partner 1'!$D:$D,MATCH("TOTAL Non-ENOUGH Revenue*",'Partner 1'!$A:$A,0)-1),1),0))</f>
        <v>0</v>
      </c>
      <c r="K73">
        <f>IF($H73="","",IFERROR(INDEX('Partner 1'!$E$120:INDEX('Partner 1'!$E:$E,MATCH("TOTAL Non-ENOUGH Revenue*",'Partner 1'!$A:$A,0)-1),1),0))</f>
        <v>0</v>
      </c>
    </row>
    <row r="74" spans="1:11" ht="45" customHeight="1" x14ac:dyDescent="0.3">
      <c r="A74" s="388" t="s">
        <v>194</v>
      </c>
      <c r="B74" s="389"/>
      <c r="C74" s="390"/>
      <c r="D74" s="238">
        <f>B25</f>
        <v>0</v>
      </c>
      <c r="E74" s="246"/>
      <c r="F74" s="246"/>
      <c r="G74" s="247"/>
      <c r="H74">
        <f>IFERROR(INDEX('Partner 1'!$A$120:INDEX('Partner 1'!$A:$A,MATCH("TOTAL Non-ENOUGH Revenue*",'Partner 1'!$A:$A,0)-1),2),"")</f>
        <v>0</v>
      </c>
      <c r="I74">
        <f>IF($H74="","",IFERROR(INDEX('Partner 1'!$C$120:INDEX('Partner 1'!$C:$C,MATCH("TOTAL Non-ENOUGH Revenue*",'Partner 1'!$A:$A,0)-1),2),0))</f>
        <v>0</v>
      </c>
      <c r="J74">
        <f>IF($H74="","",IFERROR(INDEX('Partner 1'!$D$120:INDEX('Partner 1'!$D:$D,MATCH("TOTAL Non-ENOUGH Revenue*",'Partner 1'!$A:$A,0)-1),2),0))</f>
        <v>0</v>
      </c>
      <c r="K74">
        <f>IF($H74="","",IFERROR(INDEX('Partner 1'!$E$120:INDEX('Partner 1'!$E:$E,MATCH("TOTAL Non-ENOUGH Revenue*",'Partner 1'!$A:$A,0)-1),2),0))</f>
        <v>0</v>
      </c>
    </row>
    <row r="75" spans="1:11" ht="45" customHeight="1" x14ac:dyDescent="0.3">
      <c r="A75" s="385" t="s">
        <v>195</v>
      </c>
      <c r="B75" s="386"/>
      <c r="C75" s="386"/>
      <c r="D75" s="238"/>
      <c r="E75" s="246"/>
      <c r="F75" s="246"/>
      <c r="G75" s="238">
        <f>D74+G73</f>
        <v>0</v>
      </c>
      <c r="H75">
        <f>IFERROR(INDEX('Partner 1'!$A$120:INDEX('Partner 1'!$A:$A,MATCH("TOTAL Non-ENOUGH Revenue*",'Partner 1'!$A:$A,0)-1),3),"")</f>
        <v>0</v>
      </c>
      <c r="I75">
        <f>IF($H75="","",IFERROR(INDEX('Partner 1'!$C$120:INDEX('Partner 1'!$C:$C,MATCH("TOTAL Non-ENOUGH Revenue*",'Partner 1'!$A:$A,0)-1),3),0))</f>
        <v>0</v>
      </c>
      <c r="J75">
        <f>IF($H75="","",IFERROR(INDEX('Partner 1'!$D$120:INDEX('Partner 1'!$D:$D,MATCH("TOTAL Non-ENOUGH Revenue*",'Partner 1'!$A:$A,0)-1),3),0))</f>
        <v>0</v>
      </c>
      <c r="K75">
        <f>IF($H75="","",IFERROR(INDEX('Partner 1'!$E$120:INDEX('Partner 1'!$E:$E,MATCH("TOTAL Non-ENOUGH Revenue*",'Partner 1'!$A:$A,0)-1),3),0))</f>
        <v>0</v>
      </c>
    </row>
    <row r="76" spans="1:11" ht="15.75" customHeight="1" x14ac:dyDescent="0.3">
      <c r="H76">
        <f>IFERROR(INDEX('Partner 1'!$A$120:INDEX('Partner 1'!$A:$A,MATCH("TOTAL Non-ENOUGH Revenue*",'Partner 1'!$A:$A,0)-1),4),"")</f>
        <v>0</v>
      </c>
      <c r="I76">
        <f>IF($H76="","",IFERROR(INDEX('Partner 1'!$C$120:INDEX('Partner 1'!$C:$C,MATCH("TOTAL Non-ENOUGH Revenue*",'Partner 1'!$A:$A,0)-1),4),0))</f>
        <v>0</v>
      </c>
      <c r="J76">
        <f>IF($H76="","",IFERROR(INDEX('Partner 1'!$D$120:INDEX('Partner 1'!$D:$D,MATCH("TOTAL Non-ENOUGH Revenue*",'Partner 1'!$A:$A,0)-1),4),0))</f>
        <v>0</v>
      </c>
      <c r="K76">
        <f>IF($H76="","",IFERROR(INDEX('Partner 1'!$E$120:INDEX('Partner 1'!$E:$E,MATCH("TOTAL Non-ENOUGH Revenue*",'Partner 1'!$A:$A,0)-1),4),0))</f>
        <v>0</v>
      </c>
    </row>
    <row r="77" spans="1:11" ht="15.75" customHeight="1" x14ac:dyDescent="0.3">
      <c r="H77">
        <f>IFERROR(INDEX('Partner 1'!$A$120:INDEX('Partner 1'!$A:$A,MATCH("TOTAL Non-ENOUGH Revenue*",'Partner 1'!$A:$A,0)-1),5),"")</f>
        <v>0</v>
      </c>
      <c r="I77">
        <f>IF($H77="","",IFERROR(INDEX('Partner 1'!$C$120:INDEX('Partner 1'!$C:$C,MATCH("TOTAL Non-ENOUGH Revenue*",'Partner 1'!$A:$A,0)-1),5),0))</f>
        <v>0</v>
      </c>
      <c r="J77">
        <f>IF($H77="","",IFERROR(INDEX('Partner 1'!$D$120:INDEX('Partner 1'!$D:$D,MATCH("TOTAL Non-ENOUGH Revenue*",'Partner 1'!$A:$A,0)-1),5),0))</f>
        <v>0</v>
      </c>
      <c r="K77">
        <f>IF($H77="","",IFERROR(INDEX('Partner 1'!$E$120:INDEX('Partner 1'!$E:$E,MATCH("TOTAL Non-ENOUGH Revenue*",'Partner 1'!$A:$A,0)-1),5),0))</f>
        <v>0</v>
      </c>
    </row>
    <row r="78" spans="1:11" ht="15.75" customHeight="1" x14ac:dyDescent="0.3">
      <c r="H78" t="str">
        <f>IFERROR(INDEX('Partner 1'!$A$120:INDEX('Partner 1'!$A:$A,MATCH("TOTAL Non-ENOUGH Revenue*",'Partner 1'!$A:$A,0)-1),6),"")</f>
        <v/>
      </c>
      <c r="I78" t="str">
        <f>IF($H78="","",IFERROR(INDEX('Partner 1'!$C$120:INDEX('Partner 1'!$C:$C,MATCH("TOTAL Non-ENOUGH Revenue*",'Partner 1'!$A:$A,0)-1),6),0))</f>
        <v/>
      </c>
      <c r="J78" t="str">
        <f>IF($H78="","",IFERROR(INDEX('Partner 1'!$D$120:INDEX('Partner 1'!$D:$D,MATCH("TOTAL Non-ENOUGH Revenue*",'Partner 1'!$A:$A,0)-1),6),0))</f>
        <v/>
      </c>
      <c r="K78" t="str">
        <f>IF($H78="","",IFERROR(INDEX('Partner 1'!$E$120:INDEX('Partner 1'!$E:$E,MATCH("TOTAL Non-ENOUGH Revenue*",'Partner 1'!$A:$A,0)-1),6),0))</f>
        <v/>
      </c>
    </row>
    <row r="79" spans="1:11" ht="15.75" customHeight="1" x14ac:dyDescent="0.3">
      <c r="H79" t="str">
        <f>IFERROR(INDEX('Partner 1'!$A$120:INDEX('Partner 1'!$A:$A,MATCH("TOTAL Non-ENOUGH Revenue*",'Partner 1'!$A:$A,0)-1),7),"")</f>
        <v/>
      </c>
      <c r="I79" t="str">
        <f>IF($H79="","",IFERROR(INDEX('Partner 1'!$C$120:INDEX('Partner 1'!$C:$C,MATCH("TOTAL Non-ENOUGH Revenue*",'Partner 1'!$A:$A,0)-1),7),0))</f>
        <v/>
      </c>
      <c r="J79" t="str">
        <f>IF($H79="","",IFERROR(INDEX('Partner 1'!$D$120:INDEX('Partner 1'!$D:$D,MATCH("TOTAL Non-ENOUGH Revenue*",'Partner 1'!$A:$A,0)-1),7),0))</f>
        <v/>
      </c>
      <c r="K79" t="str">
        <f>IF($H79="","",IFERROR(INDEX('Partner 1'!$E$120:INDEX('Partner 1'!$E:$E,MATCH("TOTAL Non-ENOUGH Revenue*",'Partner 1'!$A:$A,0)-1),7),0))</f>
        <v/>
      </c>
    </row>
    <row r="80" spans="1:11" ht="15.75" customHeight="1" x14ac:dyDescent="0.3">
      <c r="H80" t="str">
        <f>IFERROR(INDEX('Partner 1'!$A$120:INDEX('Partner 1'!$A:$A,MATCH("TOTAL Non-ENOUGH Revenue*",'Partner 1'!$A:$A,0)-1),8),"")</f>
        <v/>
      </c>
      <c r="I80" t="str">
        <f>IF($H80="","",IFERROR(INDEX('Partner 1'!$C$120:INDEX('Partner 1'!$C:$C,MATCH("TOTAL Non-ENOUGH Revenue*",'Partner 1'!$A:$A,0)-1),8),0))</f>
        <v/>
      </c>
      <c r="J80" t="str">
        <f>IF($H80="","",IFERROR(INDEX('Partner 1'!$D$120:INDEX('Partner 1'!$D:$D,MATCH("TOTAL Non-ENOUGH Revenue*",'Partner 1'!$A:$A,0)-1),8),0))</f>
        <v/>
      </c>
      <c r="K80" t="str">
        <f>IF($H80="","",IFERROR(INDEX('Partner 1'!$E$120:INDEX('Partner 1'!$E:$E,MATCH("TOTAL Non-ENOUGH Revenue*",'Partner 1'!$A:$A,0)-1),8),0))</f>
        <v/>
      </c>
    </row>
    <row r="81" spans="8:11" ht="15.75" customHeight="1" x14ac:dyDescent="0.3">
      <c r="H81" t="str">
        <f>IFERROR(INDEX('Partner 1'!$A$120:INDEX('Partner 1'!$A:$A,MATCH("TOTAL Non-ENOUGH Revenue*",'Partner 1'!$A:$A,0)-1),9),"")</f>
        <v/>
      </c>
      <c r="I81" t="str">
        <f>IF($H81="","",IFERROR(INDEX('Partner 1'!$C$120:INDEX('Partner 1'!$C:$C,MATCH("TOTAL Non-ENOUGH Revenue*",'Partner 1'!$A:$A,0)-1),9),0))</f>
        <v/>
      </c>
      <c r="J81" t="str">
        <f>IF($H81="","",IFERROR(INDEX('Partner 1'!$D$120:INDEX('Partner 1'!$D:$D,MATCH("TOTAL Non-ENOUGH Revenue*",'Partner 1'!$A:$A,0)-1),9),0))</f>
        <v/>
      </c>
      <c r="K81" t="str">
        <f>IF($H81="","",IFERROR(INDEX('Partner 1'!$E$120:INDEX('Partner 1'!$E:$E,MATCH("TOTAL Non-ENOUGH Revenue*",'Partner 1'!$A:$A,0)-1),9),0))</f>
        <v/>
      </c>
    </row>
    <row r="82" spans="8:11" ht="15.75" customHeight="1" x14ac:dyDescent="0.3">
      <c r="H82" t="str">
        <f>IFERROR(INDEX('Partner 1'!$A$120:INDEX('Partner 1'!$A:$A,MATCH("TOTAL Non-ENOUGH Revenue*",'Partner 1'!$A:$A,0)-1),10),"")</f>
        <v/>
      </c>
      <c r="I82" t="str">
        <f>IF($H82="","",IFERROR(INDEX('Partner 1'!$C$120:INDEX('Partner 1'!$C:$C,MATCH("TOTAL Non-ENOUGH Revenue*",'Partner 1'!$A:$A,0)-1),10),0))</f>
        <v/>
      </c>
      <c r="J82" t="str">
        <f>IF($H82="","",IFERROR(INDEX('Partner 1'!$D$120:INDEX('Partner 1'!$D:$D,MATCH("TOTAL Non-ENOUGH Revenue*",'Partner 1'!$A:$A,0)-1),10),0))</f>
        <v/>
      </c>
      <c r="K82" t="str">
        <f>IF($H82="","",IFERROR(INDEX('Partner 1'!$E$120:INDEX('Partner 1'!$E:$E,MATCH("TOTAL Non-ENOUGH Revenue*",'Partner 1'!$A:$A,0)-1),10),0))</f>
        <v/>
      </c>
    </row>
    <row r="83" spans="8:11" ht="15.75" customHeight="1" x14ac:dyDescent="0.3">
      <c r="H83" t="str">
        <f>IFERROR(INDEX('Partner 1'!$A$120:INDEX('Partner 1'!$A:$A,MATCH("TOTAL Non-ENOUGH Revenue*",'Partner 1'!$A:$A,0)-1),11),"")</f>
        <v/>
      </c>
      <c r="I83" t="str">
        <f>IF($H83="","",IFERROR(INDEX('Partner 1'!$C$120:INDEX('Partner 1'!$C:$C,MATCH("TOTAL Non-ENOUGH Revenue*",'Partner 1'!$A:$A,0)-1),11),0))</f>
        <v/>
      </c>
      <c r="J83" t="str">
        <f>IF($H83="","",IFERROR(INDEX('Partner 1'!$D$120:INDEX('Partner 1'!$D:$D,MATCH("TOTAL Non-ENOUGH Revenue*",'Partner 1'!$A:$A,0)-1),11),0))</f>
        <v/>
      </c>
      <c r="K83" t="str">
        <f>IF($H83="","",IFERROR(INDEX('Partner 1'!$E$120:INDEX('Partner 1'!$E:$E,MATCH("TOTAL Non-ENOUGH Revenue*",'Partner 1'!$A:$A,0)-1),11),0))</f>
        <v/>
      </c>
    </row>
    <row r="84" spans="8:11" ht="15.75" customHeight="1" x14ac:dyDescent="0.3">
      <c r="H84" t="str">
        <f>IFERROR(INDEX('Partner 1'!$A$120:INDEX('Partner 1'!$A:$A,MATCH("TOTAL Non-ENOUGH Revenue*",'Partner 1'!$A:$A,0)-1),12),"")</f>
        <v/>
      </c>
      <c r="I84" t="str">
        <f>IF($H84="","",IFERROR(INDEX('Partner 1'!$C$120:INDEX('Partner 1'!$C:$C,MATCH("TOTAL Non-ENOUGH Revenue*",'Partner 1'!$A:$A,0)-1),12),0))</f>
        <v/>
      </c>
      <c r="J84" t="str">
        <f>IF($H84="","",IFERROR(INDEX('Partner 1'!$D$120:INDEX('Partner 1'!$D:$D,MATCH("TOTAL Non-ENOUGH Revenue*",'Partner 1'!$A:$A,0)-1),12),0))</f>
        <v/>
      </c>
      <c r="K84" t="str">
        <f>IF($H84="","",IFERROR(INDEX('Partner 1'!$E$120:INDEX('Partner 1'!$E:$E,MATCH("TOTAL Non-ENOUGH Revenue*",'Partner 1'!$A:$A,0)-1),12),0))</f>
        <v/>
      </c>
    </row>
    <row r="85" spans="8:11" ht="15.75" customHeight="1" x14ac:dyDescent="0.3">
      <c r="H85" t="str">
        <f>IFERROR(INDEX('Partner 1'!$A$120:INDEX('Partner 1'!$A:$A,MATCH("TOTAL Non-ENOUGH Revenue*",'Partner 1'!$A:$A,0)-1),13),"")</f>
        <v/>
      </c>
      <c r="I85" t="str">
        <f>IF($H85="","",IFERROR(INDEX('Partner 1'!$C$120:INDEX('Partner 1'!$C:$C,MATCH("TOTAL Non-ENOUGH Revenue*",'Partner 1'!$A:$A,0)-1),13),0))</f>
        <v/>
      </c>
      <c r="J85" t="str">
        <f>IF($H85="","",IFERROR(INDEX('Partner 1'!$D$120:INDEX('Partner 1'!$D:$D,MATCH("TOTAL Non-ENOUGH Revenue*",'Partner 1'!$A:$A,0)-1),13),0))</f>
        <v/>
      </c>
      <c r="K85" t="str">
        <f>IF($H85="","",IFERROR(INDEX('Partner 1'!$E$120:INDEX('Partner 1'!$E:$E,MATCH("TOTAL Non-ENOUGH Revenue*",'Partner 1'!$A:$A,0)-1),13),0))</f>
        <v/>
      </c>
    </row>
    <row r="86" spans="8:11" ht="15.75" customHeight="1" x14ac:dyDescent="0.3">
      <c r="H86" t="str">
        <f>IFERROR(INDEX('Partner 1'!$A$120:INDEX('Partner 1'!$A:$A,MATCH("TOTAL Non-ENOUGH Revenue*",'Partner 1'!$A:$A,0)-1),14),"")</f>
        <v/>
      </c>
      <c r="I86" t="str">
        <f>IF($H86="","",IFERROR(INDEX('Partner 1'!$C$120:INDEX('Partner 1'!$C:$C,MATCH("TOTAL Non-ENOUGH Revenue*",'Partner 1'!$A:$A,0)-1),14),0))</f>
        <v/>
      </c>
      <c r="J86" t="str">
        <f>IF($H86="","",IFERROR(INDEX('Partner 1'!$D$120:INDEX('Partner 1'!$D:$D,MATCH("TOTAL Non-ENOUGH Revenue*",'Partner 1'!$A:$A,0)-1),14),0))</f>
        <v/>
      </c>
      <c r="K86" t="str">
        <f>IF($H86="","",IFERROR(INDEX('Partner 1'!$E$120:INDEX('Partner 1'!$E:$E,MATCH("TOTAL Non-ENOUGH Revenue*",'Partner 1'!$A:$A,0)-1),14),0))</f>
        <v/>
      </c>
    </row>
    <row r="87" spans="8:11" ht="15.75" customHeight="1" x14ac:dyDescent="0.3">
      <c r="H87" t="str">
        <f>IFERROR(INDEX('Partner 1'!$A$120:INDEX('Partner 1'!$A:$A,MATCH("TOTAL Non-ENOUGH Revenue*",'Partner 1'!$A:$A,0)-1),15),"")</f>
        <v/>
      </c>
      <c r="I87" t="str">
        <f>IF($H87="","",IFERROR(INDEX('Partner 1'!$C$120:INDEX('Partner 1'!$C:$C,MATCH("TOTAL Non-ENOUGH Revenue*",'Partner 1'!$A:$A,0)-1),15),0))</f>
        <v/>
      </c>
      <c r="J87" t="str">
        <f>IF($H87="","",IFERROR(INDEX('Partner 1'!$D$120:INDEX('Partner 1'!$D:$D,MATCH("TOTAL Non-ENOUGH Revenue*",'Partner 1'!$A:$A,0)-1),15),0))</f>
        <v/>
      </c>
      <c r="K87" t="str">
        <f>IF($H87="","",IFERROR(INDEX('Partner 1'!$E$120:INDEX('Partner 1'!$E:$E,MATCH("TOTAL Non-ENOUGH Revenue*",'Partner 1'!$A:$A,0)-1),15),0))</f>
        <v/>
      </c>
    </row>
    <row r="88" spans="8:11" ht="15.75" customHeight="1" x14ac:dyDescent="0.3">
      <c r="H88" t="str">
        <f>IFERROR(INDEX('Partner 1'!$A$120:INDEX('Partner 1'!$A:$A,MATCH("TOTAL Non-ENOUGH Revenue*",'Partner 1'!$A:$A,0)-1),16),"")</f>
        <v/>
      </c>
      <c r="I88" t="str">
        <f>IF($H88="","",IFERROR(INDEX('Partner 1'!$C$120:INDEX('Partner 1'!$C:$C,MATCH("TOTAL Non-ENOUGH Revenue*",'Partner 1'!$A:$A,0)-1),16),0))</f>
        <v/>
      </c>
      <c r="J88" t="str">
        <f>IF($H88="","",IFERROR(INDEX('Partner 1'!$D$120:INDEX('Partner 1'!$D:$D,MATCH("TOTAL Non-ENOUGH Revenue*",'Partner 1'!$A:$A,0)-1),16),0))</f>
        <v/>
      </c>
      <c r="K88" t="str">
        <f>IF($H88="","",IFERROR(INDEX('Partner 1'!$E$120:INDEX('Partner 1'!$E:$E,MATCH("TOTAL Non-ENOUGH Revenue*",'Partner 1'!$A:$A,0)-1),16),0))</f>
        <v/>
      </c>
    </row>
    <row r="89" spans="8:11" ht="15.75" customHeight="1" x14ac:dyDescent="0.3">
      <c r="H89" t="str">
        <f>IFERROR(INDEX('Partner 1'!$A$120:INDEX('Partner 1'!$A:$A,MATCH("TOTAL Non-ENOUGH Revenue*",'Partner 1'!$A:$A,0)-1),17),"")</f>
        <v/>
      </c>
      <c r="I89" t="str">
        <f>IF($H89="","",IFERROR(INDEX('Partner 1'!$C$120:INDEX('Partner 1'!$C:$C,MATCH("TOTAL Non-ENOUGH Revenue*",'Partner 1'!$A:$A,0)-1),17),0))</f>
        <v/>
      </c>
      <c r="J89" t="str">
        <f>IF($H89="","",IFERROR(INDEX('Partner 1'!$D$120:INDEX('Partner 1'!$D:$D,MATCH("TOTAL Non-ENOUGH Revenue*",'Partner 1'!$A:$A,0)-1),17),0))</f>
        <v/>
      </c>
      <c r="K89" t="str">
        <f>IF($H89="","",IFERROR(INDEX('Partner 1'!$E$120:INDEX('Partner 1'!$E:$E,MATCH("TOTAL Non-ENOUGH Revenue*",'Partner 1'!$A:$A,0)-1),17),0))</f>
        <v/>
      </c>
    </row>
    <row r="90" spans="8:11" ht="15.75" customHeight="1" x14ac:dyDescent="0.3">
      <c r="H90" t="str">
        <f>IFERROR(INDEX('Partner 1'!$A$120:INDEX('Partner 1'!$A:$A,MATCH("TOTAL Non-ENOUGH Revenue*",'Partner 1'!$A:$A,0)-1),18),"")</f>
        <v/>
      </c>
      <c r="I90" t="str">
        <f>IF($H90="","",IFERROR(INDEX('Partner 1'!$C$120:INDEX('Partner 1'!$C:$C,MATCH("TOTAL Non-ENOUGH Revenue*",'Partner 1'!$A:$A,0)-1),18),0))</f>
        <v/>
      </c>
      <c r="J90" t="str">
        <f>IF($H90="","",IFERROR(INDEX('Partner 1'!$D$120:INDEX('Partner 1'!$D:$D,MATCH("TOTAL Non-ENOUGH Revenue*",'Partner 1'!$A:$A,0)-1),18),0))</f>
        <v/>
      </c>
      <c r="K90" t="str">
        <f>IF($H90="","",IFERROR(INDEX('Partner 1'!$E$120:INDEX('Partner 1'!$E:$E,MATCH("TOTAL Non-ENOUGH Revenue*",'Partner 1'!$A:$A,0)-1),18),0))</f>
        <v/>
      </c>
    </row>
    <row r="91" spans="8:11" ht="15.75" customHeight="1" x14ac:dyDescent="0.3">
      <c r="H91" t="str">
        <f>IFERROR(INDEX('Partner 1'!$A$120:INDEX('Partner 1'!$A:$A,MATCH("TOTAL Non-ENOUGH Revenue*",'Partner 1'!$A:$A,0)-1),19),"")</f>
        <v/>
      </c>
      <c r="I91" t="str">
        <f>IF($H91="","",IFERROR(INDEX('Partner 1'!$C$120:INDEX('Partner 1'!$C:$C,MATCH("TOTAL Non-ENOUGH Revenue*",'Partner 1'!$A:$A,0)-1),19),0))</f>
        <v/>
      </c>
      <c r="J91" t="str">
        <f>IF($H91="","",IFERROR(INDEX('Partner 1'!$D$120:INDEX('Partner 1'!$D:$D,MATCH("TOTAL Non-ENOUGH Revenue*",'Partner 1'!$A:$A,0)-1),19),0))</f>
        <v/>
      </c>
      <c r="K91" t="str">
        <f>IF($H91="","",IFERROR(INDEX('Partner 1'!$E$120:INDEX('Partner 1'!$E:$E,MATCH("TOTAL Non-ENOUGH Revenue*",'Partner 1'!$A:$A,0)-1),19),0))</f>
        <v/>
      </c>
    </row>
    <row r="92" spans="8:11" ht="15.75" customHeight="1" x14ac:dyDescent="0.3">
      <c r="H92" t="str">
        <f>IFERROR(INDEX('Partner 1'!$A$120:INDEX('Partner 1'!$A:$A,MATCH("TOTAL Non-ENOUGH Revenue*",'Partner 1'!$A:$A,0)-1),20),"")</f>
        <v/>
      </c>
      <c r="I92" t="str">
        <f>IF($H92="","",IFERROR(INDEX('Partner 1'!$C$120:INDEX('Partner 1'!$C:$C,MATCH("TOTAL Non-ENOUGH Revenue*",'Partner 1'!$A:$A,0)-1),20),0))</f>
        <v/>
      </c>
      <c r="J92" t="str">
        <f>IF($H92="","",IFERROR(INDEX('Partner 1'!$D$120:INDEX('Partner 1'!$D:$D,MATCH("TOTAL Non-ENOUGH Revenue*",'Partner 1'!$A:$A,0)-1),20),0))</f>
        <v/>
      </c>
      <c r="K92" t="str">
        <f>IF($H92="","",IFERROR(INDEX('Partner 1'!$E$120:INDEX('Partner 1'!$E:$E,MATCH("TOTAL Non-ENOUGH Revenue*",'Partner 1'!$A:$A,0)-1),20),0))</f>
        <v/>
      </c>
    </row>
    <row r="93" spans="8:11" ht="15.75" customHeight="1" x14ac:dyDescent="0.3">
      <c r="H93">
        <f>IFERROR(INDEX('Partner 2'!$A$120:INDEX('Partner 2'!$A:$A,MATCH("TOTAL Non-ENOUGH Revenue*",'Partner 2'!$A:$A,0)-1),1),"")</f>
        <v>0</v>
      </c>
      <c r="I93">
        <f>IF($H93="","",IFERROR(INDEX('Partner 2'!$C$120:INDEX('Partner 2'!$C:$C,MATCH("TOTAL Non-ENOUGH Revenue*",'Partner 2'!$A:$A,0)-1),1),0))</f>
        <v>0</v>
      </c>
      <c r="J93">
        <f>IF($H93="","",IFERROR(INDEX('Partner 2'!$D$120:INDEX('Partner 2'!$D:$D,MATCH("TOTAL Non-ENOUGH Revenue*",'Partner 2'!$A:$A,0)-1),1),0))</f>
        <v>0</v>
      </c>
      <c r="K93">
        <f>IF($H93="","",IFERROR(INDEX('Partner 2'!$E$120:INDEX('Partner 2'!$E:$E,MATCH("TOTAL Non-ENOUGH Revenue*",'Partner 2'!$A:$A,0)-1),1),0))</f>
        <v>0</v>
      </c>
    </row>
    <row r="94" spans="8:11" ht="15.75" customHeight="1" x14ac:dyDescent="0.3">
      <c r="H94">
        <f>IFERROR(INDEX('Partner 2'!$A$120:INDEX('Partner 2'!$A:$A,MATCH("TOTAL Non-ENOUGH Revenue*",'Partner 2'!$A:$A,0)-1),2),"")</f>
        <v>0</v>
      </c>
      <c r="I94">
        <f>IF($H94="","",IFERROR(INDEX('Partner 2'!$C$120:INDEX('Partner 2'!$C:$C,MATCH("TOTAL Non-ENOUGH Revenue*",'Partner 2'!$A:$A,0)-1),2),0))</f>
        <v>0</v>
      </c>
      <c r="J94">
        <f>IF($H94="","",IFERROR(INDEX('Partner 2'!$D$120:INDEX('Partner 2'!$D:$D,MATCH("TOTAL Non-ENOUGH Revenue*",'Partner 2'!$A:$A,0)-1),2),0))</f>
        <v>0</v>
      </c>
      <c r="K94">
        <f>IF($H94="","",IFERROR(INDEX('Partner 2'!$E$120:INDEX('Partner 2'!$E:$E,MATCH("TOTAL Non-ENOUGH Revenue*",'Partner 2'!$A:$A,0)-1),2),0))</f>
        <v>0</v>
      </c>
    </row>
    <row r="95" spans="8:11" ht="15.75" customHeight="1" x14ac:dyDescent="0.3">
      <c r="H95">
        <f>IFERROR(INDEX('Partner 2'!$A$120:INDEX('Partner 2'!$A:$A,MATCH("TOTAL Non-ENOUGH Revenue*",'Partner 2'!$A:$A,0)-1),3),"")</f>
        <v>0</v>
      </c>
      <c r="I95">
        <f>IF($H95="","",IFERROR(INDEX('Partner 2'!$C$120:INDEX('Partner 2'!$C:$C,MATCH("TOTAL Non-ENOUGH Revenue*",'Partner 2'!$A:$A,0)-1),3),0))</f>
        <v>0</v>
      </c>
      <c r="J95">
        <f>IF($H95="","",IFERROR(INDEX('Partner 2'!$D$120:INDEX('Partner 2'!$D:$D,MATCH("TOTAL Non-ENOUGH Revenue*",'Partner 2'!$A:$A,0)-1),3),0))</f>
        <v>0</v>
      </c>
      <c r="K95">
        <f>IF($H95="","",IFERROR(INDEX('Partner 2'!$E$120:INDEX('Partner 2'!$E:$E,MATCH("TOTAL Non-ENOUGH Revenue*",'Partner 2'!$A:$A,0)-1),3),0))</f>
        <v>0</v>
      </c>
    </row>
    <row r="96" spans="8:11" ht="15.75" customHeight="1" x14ac:dyDescent="0.3">
      <c r="H96">
        <f>IFERROR(INDEX('Partner 2'!$A$120:INDEX('Partner 2'!$A:$A,MATCH("TOTAL Non-ENOUGH Revenue*",'Partner 2'!$A:$A,0)-1),4),"")</f>
        <v>0</v>
      </c>
      <c r="I96">
        <f>IF($H96="","",IFERROR(INDEX('Partner 2'!$C$120:INDEX('Partner 2'!$C:$C,MATCH("TOTAL Non-ENOUGH Revenue*",'Partner 2'!$A:$A,0)-1),4),0))</f>
        <v>0</v>
      </c>
      <c r="J96">
        <f>IF($H96="","",IFERROR(INDEX('Partner 2'!$D$120:INDEX('Partner 2'!$D:$D,MATCH("TOTAL Non-ENOUGH Revenue*",'Partner 2'!$A:$A,0)-1),4),0))</f>
        <v>0</v>
      </c>
      <c r="K96">
        <f>IF($H96="","",IFERROR(INDEX('Partner 2'!$E$120:INDEX('Partner 2'!$E:$E,MATCH("TOTAL Non-ENOUGH Revenue*",'Partner 2'!$A:$A,0)-1),4),0))</f>
        <v>0</v>
      </c>
    </row>
    <row r="97" spans="8:11" ht="15.75" customHeight="1" x14ac:dyDescent="0.3">
      <c r="H97">
        <f>IFERROR(INDEX('Partner 2'!$A$120:INDEX('Partner 2'!$A:$A,MATCH("TOTAL Non-ENOUGH Revenue*",'Partner 2'!$A:$A,0)-1),5),"")</f>
        <v>0</v>
      </c>
      <c r="I97">
        <f>IF($H97="","",IFERROR(INDEX('Partner 2'!$C$120:INDEX('Partner 2'!$C:$C,MATCH("TOTAL Non-ENOUGH Revenue*",'Partner 2'!$A:$A,0)-1),5),0))</f>
        <v>0</v>
      </c>
      <c r="J97">
        <f>IF($H97="","",IFERROR(INDEX('Partner 2'!$D$120:INDEX('Partner 2'!$D:$D,MATCH("TOTAL Non-ENOUGH Revenue*",'Partner 2'!$A:$A,0)-1),5),0))</f>
        <v>0</v>
      </c>
      <c r="K97">
        <f>IF($H97="","",IFERROR(INDEX('Partner 2'!$E$120:INDEX('Partner 2'!$E:$E,MATCH("TOTAL Non-ENOUGH Revenue*",'Partner 2'!$A:$A,0)-1),5),0))</f>
        <v>0</v>
      </c>
    </row>
    <row r="98" spans="8:11" ht="15.75" customHeight="1" x14ac:dyDescent="0.3">
      <c r="H98" t="str">
        <f>IFERROR(INDEX('Partner 2'!$A$120:INDEX('Partner 2'!$A:$A,MATCH("TOTAL Non-ENOUGH Revenue*",'Partner 2'!$A:$A,0)-1),6),"")</f>
        <v/>
      </c>
      <c r="I98" t="str">
        <f>IF($H98="","",IFERROR(INDEX('Partner 2'!$C$120:INDEX('Partner 2'!$C:$C,MATCH("TOTAL Non-ENOUGH Revenue*",'Partner 2'!$A:$A,0)-1),6),0))</f>
        <v/>
      </c>
      <c r="J98" t="str">
        <f>IF($H98="","",IFERROR(INDEX('Partner 2'!$D$120:INDEX('Partner 2'!$D:$D,MATCH("TOTAL Non-ENOUGH Revenue*",'Partner 2'!$A:$A,0)-1),6),0))</f>
        <v/>
      </c>
      <c r="K98" t="str">
        <f>IF($H98="","",IFERROR(INDEX('Partner 2'!$E$120:INDEX('Partner 2'!$E:$E,MATCH("TOTAL Non-ENOUGH Revenue*",'Partner 2'!$A:$A,0)-1),6),0))</f>
        <v/>
      </c>
    </row>
    <row r="99" spans="8:11" ht="15.75" customHeight="1" x14ac:dyDescent="0.3">
      <c r="H99" t="str">
        <f>IFERROR(INDEX('Partner 2'!$A$120:INDEX('Partner 2'!$A:$A,MATCH("TOTAL Non-ENOUGH Revenue*",'Partner 2'!$A:$A,0)-1),7),"")</f>
        <v/>
      </c>
      <c r="I99" t="str">
        <f>IF($H99="","",IFERROR(INDEX('Partner 2'!$C$120:INDEX('Partner 2'!$C:$C,MATCH("TOTAL Non-ENOUGH Revenue*",'Partner 2'!$A:$A,0)-1),7),0))</f>
        <v/>
      </c>
      <c r="J99" t="str">
        <f>IF($H99="","",IFERROR(INDEX('Partner 2'!$D$120:INDEX('Partner 2'!$D:$D,MATCH("TOTAL Non-ENOUGH Revenue*",'Partner 2'!$A:$A,0)-1),7),0))</f>
        <v/>
      </c>
      <c r="K99" t="str">
        <f>IF($H99="","",IFERROR(INDEX('Partner 2'!$E$120:INDEX('Partner 2'!$E:$E,MATCH("TOTAL Non-ENOUGH Revenue*",'Partner 2'!$A:$A,0)-1),7),0))</f>
        <v/>
      </c>
    </row>
    <row r="100" spans="8:11" ht="15.75" customHeight="1" x14ac:dyDescent="0.3">
      <c r="H100" t="str">
        <f>IFERROR(INDEX('Partner 2'!$A$120:INDEX('Partner 2'!$A:$A,MATCH("TOTAL Non-ENOUGH Revenue*",'Partner 2'!$A:$A,0)-1),8),"")</f>
        <v/>
      </c>
      <c r="I100" t="str">
        <f>IF($H100="","",IFERROR(INDEX('Partner 2'!$C$120:INDEX('Partner 2'!$C:$C,MATCH("TOTAL Non-ENOUGH Revenue*",'Partner 2'!$A:$A,0)-1),8),0))</f>
        <v/>
      </c>
      <c r="J100" t="str">
        <f>IF($H100="","",IFERROR(INDEX('Partner 2'!$D$120:INDEX('Partner 2'!$D:$D,MATCH("TOTAL Non-ENOUGH Revenue*",'Partner 2'!$A:$A,0)-1),8),0))</f>
        <v/>
      </c>
      <c r="K100" t="str">
        <f>IF($H100="","",IFERROR(INDEX('Partner 2'!$E$120:INDEX('Partner 2'!$E:$E,MATCH("TOTAL Non-ENOUGH Revenue*",'Partner 2'!$A:$A,0)-1),8),0))</f>
        <v/>
      </c>
    </row>
    <row r="101" spans="8:11" ht="15.75" customHeight="1" x14ac:dyDescent="0.3">
      <c r="H101" t="str">
        <f>IFERROR(INDEX('Partner 2'!$A$120:INDEX('Partner 2'!$A:$A,MATCH("TOTAL Non-ENOUGH Revenue*",'Partner 2'!$A:$A,0)-1),9),"")</f>
        <v/>
      </c>
      <c r="I101" t="str">
        <f>IF($H101="","",IFERROR(INDEX('Partner 2'!$C$120:INDEX('Partner 2'!$C:$C,MATCH("TOTAL Non-ENOUGH Revenue*",'Partner 2'!$A:$A,0)-1),9),0))</f>
        <v/>
      </c>
      <c r="J101" t="str">
        <f>IF($H101="","",IFERROR(INDEX('Partner 2'!$D$120:INDEX('Partner 2'!$D:$D,MATCH("TOTAL Non-ENOUGH Revenue*",'Partner 2'!$A:$A,0)-1),9),0))</f>
        <v/>
      </c>
      <c r="K101" t="str">
        <f>IF($H101="","",IFERROR(INDEX('Partner 2'!$E$120:INDEX('Partner 2'!$E:$E,MATCH("TOTAL Non-ENOUGH Revenue*",'Partner 2'!$A:$A,0)-1),9),0))</f>
        <v/>
      </c>
    </row>
    <row r="102" spans="8:11" ht="15.75" customHeight="1" x14ac:dyDescent="0.3">
      <c r="H102" t="str">
        <f>IFERROR(INDEX('Partner 2'!$A$120:INDEX('Partner 2'!$A:$A,MATCH("TOTAL Non-ENOUGH Revenue*",'Partner 2'!$A:$A,0)-1),10),"")</f>
        <v/>
      </c>
      <c r="I102" t="str">
        <f>IF($H102="","",IFERROR(INDEX('Partner 2'!$C$120:INDEX('Partner 2'!$C:$C,MATCH("TOTAL Non-ENOUGH Revenue*",'Partner 2'!$A:$A,0)-1),10),0))</f>
        <v/>
      </c>
      <c r="J102" t="str">
        <f>IF($H102="","",IFERROR(INDEX('Partner 2'!$D$120:INDEX('Partner 2'!$D:$D,MATCH("TOTAL Non-ENOUGH Revenue*",'Partner 2'!$A:$A,0)-1),10),0))</f>
        <v/>
      </c>
      <c r="K102" t="str">
        <f>IF($H102="","",IFERROR(INDEX('Partner 2'!$E$120:INDEX('Partner 2'!$E:$E,MATCH("TOTAL Non-ENOUGH Revenue*",'Partner 2'!$A:$A,0)-1),10),0))</f>
        <v/>
      </c>
    </row>
    <row r="103" spans="8:11" ht="15.75" customHeight="1" x14ac:dyDescent="0.3">
      <c r="H103" t="str">
        <f>IFERROR(INDEX('Partner 2'!$A$120:INDEX('Partner 2'!$A:$A,MATCH("TOTAL Non-ENOUGH Revenue*",'Partner 2'!$A:$A,0)-1),11),"")</f>
        <v/>
      </c>
      <c r="I103" t="str">
        <f>IF($H103="","",IFERROR(INDEX('Partner 2'!$C$120:INDEX('Partner 2'!$C:$C,MATCH("TOTAL Non-ENOUGH Revenue*",'Partner 2'!$A:$A,0)-1),11),0))</f>
        <v/>
      </c>
      <c r="J103" t="str">
        <f>IF($H103="","",IFERROR(INDEX('Partner 2'!$D$120:INDEX('Partner 2'!$D:$D,MATCH("TOTAL Non-ENOUGH Revenue*",'Partner 2'!$A:$A,0)-1),11),0))</f>
        <v/>
      </c>
      <c r="K103" t="str">
        <f>IF($H103="","",IFERROR(INDEX('Partner 2'!$E$120:INDEX('Partner 2'!$E:$E,MATCH("TOTAL Non-ENOUGH Revenue*",'Partner 2'!$A:$A,0)-1),11),0))</f>
        <v/>
      </c>
    </row>
    <row r="104" spans="8:11" ht="15.75" customHeight="1" x14ac:dyDescent="0.3">
      <c r="H104" t="str">
        <f>IFERROR(INDEX('Partner 2'!$A$120:INDEX('Partner 2'!$A:$A,MATCH("TOTAL Non-ENOUGH Revenue*",'Partner 2'!$A:$A,0)-1),12),"")</f>
        <v/>
      </c>
      <c r="I104" t="str">
        <f>IF($H104="","",IFERROR(INDEX('Partner 2'!$C$120:INDEX('Partner 2'!$C:$C,MATCH("TOTAL Non-ENOUGH Revenue*",'Partner 2'!$A:$A,0)-1),12),0))</f>
        <v/>
      </c>
      <c r="J104" t="str">
        <f>IF($H104="","",IFERROR(INDEX('Partner 2'!$D$120:INDEX('Partner 2'!$D:$D,MATCH("TOTAL Non-ENOUGH Revenue*",'Partner 2'!$A:$A,0)-1),12),0))</f>
        <v/>
      </c>
      <c r="K104" t="str">
        <f>IF($H104="","",IFERROR(INDEX('Partner 2'!$E$120:INDEX('Partner 2'!$E:$E,MATCH("TOTAL Non-ENOUGH Revenue*",'Partner 2'!$A:$A,0)-1),12),0))</f>
        <v/>
      </c>
    </row>
    <row r="105" spans="8:11" ht="15.75" customHeight="1" x14ac:dyDescent="0.3">
      <c r="H105" t="str">
        <f>IFERROR(INDEX('Partner 2'!$A$120:INDEX('Partner 2'!$A:$A,MATCH("TOTAL Non-ENOUGH Revenue*",'Partner 2'!$A:$A,0)-1),13),"")</f>
        <v/>
      </c>
      <c r="I105" t="str">
        <f>IF($H105="","",IFERROR(INDEX('Partner 2'!$C$120:INDEX('Partner 2'!$C:$C,MATCH("TOTAL Non-ENOUGH Revenue*",'Partner 2'!$A:$A,0)-1),13),0))</f>
        <v/>
      </c>
      <c r="J105" t="str">
        <f>IF($H105="","",IFERROR(INDEX('Partner 2'!$D$120:INDEX('Partner 2'!$D:$D,MATCH("TOTAL Non-ENOUGH Revenue*",'Partner 2'!$A:$A,0)-1),13),0))</f>
        <v/>
      </c>
      <c r="K105" t="str">
        <f>IF($H105="","",IFERROR(INDEX('Partner 2'!$E$120:INDEX('Partner 2'!$E:$E,MATCH("TOTAL Non-ENOUGH Revenue*",'Partner 2'!$A:$A,0)-1),13),0))</f>
        <v/>
      </c>
    </row>
    <row r="106" spans="8:11" ht="15.75" customHeight="1" x14ac:dyDescent="0.3">
      <c r="H106" t="str">
        <f>IFERROR(INDEX('Partner 2'!$A$120:INDEX('Partner 2'!$A:$A,MATCH("TOTAL Non-ENOUGH Revenue*",'Partner 2'!$A:$A,0)-1),14),"")</f>
        <v/>
      </c>
      <c r="I106" t="str">
        <f>IF($H106="","",IFERROR(INDEX('Partner 2'!$C$120:INDEX('Partner 2'!$C:$C,MATCH("TOTAL Non-ENOUGH Revenue*",'Partner 2'!$A:$A,0)-1),14),0))</f>
        <v/>
      </c>
      <c r="J106" t="str">
        <f>IF($H106="","",IFERROR(INDEX('Partner 2'!$D$120:INDEX('Partner 2'!$D:$D,MATCH("TOTAL Non-ENOUGH Revenue*",'Partner 2'!$A:$A,0)-1),14),0))</f>
        <v/>
      </c>
      <c r="K106" t="str">
        <f>IF($H106="","",IFERROR(INDEX('Partner 2'!$E$120:INDEX('Partner 2'!$E:$E,MATCH("TOTAL Non-ENOUGH Revenue*",'Partner 2'!$A:$A,0)-1),14),0))</f>
        <v/>
      </c>
    </row>
    <row r="107" spans="8:11" ht="15.75" customHeight="1" x14ac:dyDescent="0.3">
      <c r="H107" t="str">
        <f>IFERROR(INDEX('Partner 2'!$A$120:INDEX('Partner 2'!$A:$A,MATCH("TOTAL Non-ENOUGH Revenue*",'Partner 2'!$A:$A,0)-1),15),"")</f>
        <v/>
      </c>
      <c r="I107" t="str">
        <f>IF($H107="","",IFERROR(INDEX('Partner 2'!$C$120:INDEX('Partner 2'!$C:$C,MATCH("TOTAL Non-ENOUGH Revenue*",'Partner 2'!$A:$A,0)-1),15),0))</f>
        <v/>
      </c>
      <c r="J107" t="str">
        <f>IF($H107="","",IFERROR(INDEX('Partner 2'!$D$120:INDEX('Partner 2'!$D:$D,MATCH("TOTAL Non-ENOUGH Revenue*",'Partner 2'!$A:$A,0)-1),15),0))</f>
        <v/>
      </c>
      <c r="K107" t="str">
        <f>IF($H107="","",IFERROR(INDEX('Partner 2'!$E$120:INDEX('Partner 2'!$E:$E,MATCH("TOTAL Non-ENOUGH Revenue*",'Partner 2'!$A:$A,0)-1),15),0))</f>
        <v/>
      </c>
    </row>
    <row r="108" spans="8:11" ht="15.75" customHeight="1" x14ac:dyDescent="0.3">
      <c r="H108" t="str">
        <f>IFERROR(INDEX('Partner 2'!$A$120:INDEX('Partner 2'!$A:$A,MATCH("TOTAL Non-ENOUGH Revenue*",'Partner 2'!$A:$A,0)-1),16),"")</f>
        <v/>
      </c>
      <c r="I108" t="str">
        <f>IF($H108="","",IFERROR(INDEX('Partner 2'!$C$120:INDEX('Partner 2'!$C:$C,MATCH("TOTAL Non-ENOUGH Revenue*",'Partner 2'!$A:$A,0)-1),16),0))</f>
        <v/>
      </c>
      <c r="J108" t="str">
        <f>IF($H108="","",IFERROR(INDEX('Partner 2'!$D$120:INDEX('Partner 2'!$D:$D,MATCH("TOTAL Non-ENOUGH Revenue*",'Partner 2'!$A:$A,0)-1),16),0))</f>
        <v/>
      </c>
      <c r="K108" t="str">
        <f>IF($H108="","",IFERROR(INDEX('Partner 2'!$E$120:INDEX('Partner 2'!$E:$E,MATCH("TOTAL Non-ENOUGH Revenue*",'Partner 2'!$A:$A,0)-1),16),0))</f>
        <v/>
      </c>
    </row>
    <row r="109" spans="8:11" ht="15.75" customHeight="1" x14ac:dyDescent="0.3">
      <c r="H109" t="str">
        <f>IFERROR(INDEX('Partner 2'!$A$120:INDEX('Partner 2'!$A:$A,MATCH("TOTAL Non-ENOUGH Revenue*",'Partner 2'!$A:$A,0)-1),17),"")</f>
        <v/>
      </c>
      <c r="I109" t="str">
        <f>IF($H109="","",IFERROR(INDEX('Partner 2'!$C$120:INDEX('Partner 2'!$C:$C,MATCH("TOTAL Non-ENOUGH Revenue*",'Partner 2'!$A:$A,0)-1),17),0))</f>
        <v/>
      </c>
      <c r="J109" t="str">
        <f>IF($H109="","",IFERROR(INDEX('Partner 2'!$D$120:INDEX('Partner 2'!$D:$D,MATCH("TOTAL Non-ENOUGH Revenue*",'Partner 2'!$A:$A,0)-1),17),0))</f>
        <v/>
      </c>
      <c r="K109" t="str">
        <f>IF($H109="","",IFERROR(INDEX('Partner 2'!$E$120:INDEX('Partner 2'!$E:$E,MATCH("TOTAL Non-ENOUGH Revenue*",'Partner 2'!$A:$A,0)-1),17),0))</f>
        <v/>
      </c>
    </row>
    <row r="110" spans="8:11" ht="15.75" customHeight="1" x14ac:dyDescent="0.3">
      <c r="H110" t="str">
        <f>IFERROR(INDEX('Partner 2'!$A$120:INDEX('Partner 2'!$A:$A,MATCH("TOTAL Non-ENOUGH Revenue*",'Partner 2'!$A:$A,0)-1),18),"")</f>
        <v/>
      </c>
      <c r="I110" t="str">
        <f>IF($H110="","",IFERROR(INDEX('Partner 2'!$C$120:INDEX('Partner 2'!$C:$C,MATCH("TOTAL Non-ENOUGH Revenue*",'Partner 2'!$A:$A,0)-1),18),0))</f>
        <v/>
      </c>
      <c r="J110" t="str">
        <f>IF($H110="","",IFERROR(INDEX('Partner 2'!$D$120:INDEX('Partner 2'!$D:$D,MATCH("TOTAL Non-ENOUGH Revenue*",'Partner 2'!$A:$A,0)-1),18),0))</f>
        <v/>
      </c>
      <c r="K110" t="str">
        <f>IF($H110="","",IFERROR(INDEX('Partner 2'!$E$120:INDEX('Partner 2'!$E:$E,MATCH("TOTAL Non-ENOUGH Revenue*",'Partner 2'!$A:$A,0)-1),18),0))</f>
        <v/>
      </c>
    </row>
    <row r="111" spans="8:11" ht="15.75" customHeight="1" x14ac:dyDescent="0.3">
      <c r="H111" t="str">
        <f>IFERROR(INDEX('Partner 2'!$A$120:INDEX('Partner 2'!$A:$A,MATCH("TOTAL Non-ENOUGH Revenue*",'Partner 2'!$A:$A,0)-1),19),"")</f>
        <v/>
      </c>
      <c r="I111" t="str">
        <f>IF($H111="","",IFERROR(INDEX('Partner 2'!$C$120:INDEX('Partner 2'!$C:$C,MATCH("TOTAL Non-ENOUGH Revenue*",'Partner 2'!$A:$A,0)-1),19),0))</f>
        <v/>
      </c>
      <c r="J111" t="str">
        <f>IF($H111="","",IFERROR(INDEX('Partner 2'!$D$120:INDEX('Partner 2'!$D:$D,MATCH("TOTAL Non-ENOUGH Revenue*",'Partner 2'!$A:$A,0)-1),19),0))</f>
        <v/>
      </c>
      <c r="K111" t="str">
        <f>IF($H111="","",IFERROR(INDEX('Partner 2'!$E$120:INDEX('Partner 2'!$E:$E,MATCH("TOTAL Non-ENOUGH Revenue*",'Partner 2'!$A:$A,0)-1),19),0))</f>
        <v/>
      </c>
    </row>
    <row r="112" spans="8:11" ht="15.75" customHeight="1" x14ac:dyDescent="0.3">
      <c r="H112" t="str">
        <f>IFERROR(INDEX('Partner 2'!$A$120:INDEX('Partner 2'!$A:$A,MATCH("TOTAL Non-ENOUGH Revenue*",'Partner 2'!$A:$A,0)-1),20),"")</f>
        <v/>
      </c>
      <c r="I112" t="str">
        <f>IF($H112="","",IFERROR(INDEX('Partner 2'!$C$120:INDEX('Partner 2'!$C:$C,MATCH("TOTAL Non-ENOUGH Revenue*",'Partner 2'!$A:$A,0)-1),20),0))</f>
        <v/>
      </c>
      <c r="J112" t="str">
        <f>IF($H112="","",IFERROR(INDEX('Partner 2'!$D$120:INDEX('Partner 2'!$D:$D,MATCH("TOTAL Non-ENOUGH Revenue*",'Partner 2'!$A:$A,0)-1),20),0))</f>
        <v/>
      </c>
      <c r="K112" t="str">
        <f>IF($H112="","",IFERROR(INDEX('Partner 2'!$E$120:INDEX('Partner 2'!$E:$E,MATCH("TOTAL Non-ENOUGH Revenue*",'Partner 2'!$A:$A,0)-1),20),0))</f>
        <v/>
      </c>
    </row>
    <row r="113" spans="8:11" ht="15.75" customHeight="1" x14ac:dyDescent="0.3">
      <c r="H113" t="str">
        <f>IFERROR(INDEX(#REF!:INDEX(#REF!,MATCH("TOTAL Non-ENOUGH Revenue*",#REF!,0)-1),1),"")</f>
        <v/>
      </c>
      <c r="I113" t="str">
        <f>IF($H113="","",IFERROR(INDEX(#REF!:INDEX(#REF!,MATCH("TOTAL Non-ENOUGH Revenue*",#REF!,0)-1),1),0))</f>
        <v/>
      </c>
      <c r="J113" t="str">
        <f>IF($H113="","",IFERROR(INDEX(#REF!:INDEX(#REF!,MATCH("TOTAL Non-ENOUGH Revenue*",#REF!,0)-1),1),0))</f>
        <v/>
      </c>
      <c r="K113" t="str">
        <f>IF($H113="","",IFERROR(INDEX(#REF!:INDEX(#REF!,MATCH("TOTAL Non-ENOUGH Revenue*",#REF!,0)-1),1),0))</f>
        <v/>
      </c>
    </row>
    <row r="114" spans="8:11" ht="15.75" customHeight="1" x14ac:dyDescent="0.3">
      <c r="H114" t="str">
        <f>IFERROR(INDEX(#REF!:INDEX(#REF!,MATCH("TOTAL Non-ENOUGH Revenue*",#REF!,0)-1),2),"")</f>
        <v/>
      </c>
      <c r="I114" t="str">
        <f>IF($H114="","",IFERROR(INDEX(#REF!:INDEX(#REF!,MATCH("TOTAL Non-ENOUGH Revenue*",#REF!,0)-1),2),0))</f>
        <v/>
      </c>
      <c r="J114" t="str">
        <f>IF($H114="","",IFERROR(INDEX(#REF!:INDEX(#REF!,MATCH("TOTAL Non-ENOUGH Revenue*",#REF!,0)-1),2),0))</f>
        <v/>
      </c>
      <c r="K114" t="str">
        <f>IF($H114="","",IFERROR(INDEX(#REF!:INDEX(#REF!,MATCH("TOTAL Non-ENOUGH Revenue*",#REF!,0)-1),2),0))</f>
        <v/>
      </c>
    </row>
    <row r="115" spans="8:11" ht="15.75" customHeight="1" x14ac:dyDescent="0.3">
      <c r="H115" t="str">
        <f>IFERROR(INDEX(#REF!:INDEX(#REF!,MATCH("TOTAL Non-ENOUGH Revenue*",#REF!,0)-1),3),"")</f>
        <v/>
      </c>
      <c r="I115" t="str">
        <f>IF($H115="","",IFERROR(INDEX(#REF!:INDEX(#REF!,MATCH("TOTAL Non-ENOUGH Revenue*",#REF!,0)-1),3),0))</f>
        <v/>
      </c>
      <c r="J115" t="str">
        <f>IF($H115="","",IFERROR(INDEX(#REF!:INDEX(#REF!,MATCH("TOTAL Non-ENOUGH Revenue*",#REF!,0)-1),3),0))</f>
        <v/>
      </c>
      <c r="K115" t="str">
        <f>IF($H115="","",IFERROR(INDEX(#REF!:INDEX(#REF!,MATCH("TOTAL Non-ENOUGH Revenue*",#REF!,0)-1),3),0))</f>
        <v/>
      </c>
    </row>
    <row r="116" spans="8:11" ht="15.75" customHeight="1" x14ac:dyDescent="0.3">
      <c r="H116" t="str">
        <f>IFERROR(INDEX(#REF!:INDEX(#REF!,MATCH("TOTAL Non-ENOUGH Revenue*",#REF!,0)-1),4),"")</f>
        <v/>
      </c>
      <c r="I116" t="str">
        <f>IF($H116="","",IFERROR(INDEX(#REF!:INDEX(#REF!,MATCH("TOTAL Non-ENOUGH Revenue*",#REF!,0)-1),4),0))</f>
        <v/>
      </c>
      <c r="J116" t="str">
        <f>IF($H116="","",IFERROR(INDEX(#REF!:INDEX(#REF!,MATCH("TOTAL Non-ENOUGH Revenue*",#REF!,0)-1),4),0))</f>
        <v/>
      </c>
      <c r="K116" t="str">
        <f>IF($H116="","",IFERROR(INDEX(#REF!:INDEX(#REF!,MATCH("TOTAL Non-ENOUGH Revenue*",#REF!,0)-1),4),0))</f>
        <v/>
      </c>
    </row>
    <row r="117" spans="8:11" ht="15.75" customHeight="1" x14ac:dyDescent="0.3">
      <c r="H117" t="str">
        <f>IFERROR(INDEX(#REF!:INDEX(#REF!,MATCH("TOTAL Non-ENOUGH Revenue*",#REF!,0)-1),5),"")</f>
        <v/>
      </c>
      <c r="I117" t="str">
        <f>IF($H117="","",IFERROR(INDEX(#REF!:INDEX(#REF!,MATCH("TOTAL Non-ENOUGH Revenue*",#REF!,0)-1),5),0))</f>
        <v/>
      </c>
      <c r="J117" t="str">
        <f>IF($H117="","",IFERROR(INDEX(#REF!:INDEX(#REF!,MATCH("TOTAL Non-ENOUGH Revenue*",#REF!,0)-1),5),0))</f>
        <v/>
      </c>
      <c r="K117" t="str">
        <f>IF($H117="","",IFERROR(INDEX(#REF!:INDEX(#REF!,MATCH("TOTAL Non-ENOUGH Revenue*",#REF!,0)-1),5),0))</f>
        <v/>
      </c>
    </row>
    <row r="118" spans="8:11" ht="15.75" customHeight="1" x14ac:dyDescent="0.3">
      <c r="H118" t="str">
        <f>IFERROR(INDEX(#REF!:INDEX(#REF!,MATCH("TOTAL Non-ENOUGH Revenue*",#REF!,0)-1),6),"")</f>
        <v/>
      </c>
      <c r="I118" t="str">
        <f>IF($H118="","",IFERROR(INDEX(#REF!:INDEX(#REF!,MATCH("TOTAL Non-ENOUGH Revenue*",#REF!,0)-1),6),0))</f>
        <v/>
      </c>
      <c r="J118" t="str">
        <f>IF($H118="","",IFERROR(INDEX(#REF!:INDEX(#REF!,MATCH("TOTAL Non-ENOUGH Revenue*",#REF!,0)-1),6),0))</f>
        <v/>
      </c>
      <c r="K118" t="str">
        <f>IF($H118="","",IFERROR(INDEX(#REF!:INDEX(#REF!,MATCH("TOTAL Non-ENOUGH Revenue*",#REF!,0)-1),6),0))</f>
        <v/>
      </c>
    </row>
    <row r="119" spans="8:11" ht="15.75" customHeight="1" x14ac:dyDescent="0.3">
      <c r="H119" t="str">
        <f>IFERROR(INDEX(#REF!:INDEX(#REF!,MATCH("TOTAL Non-ENOUGH Revenue*",#REF!,0)-1),7),"")</f>
        <v/>
      </c>
      <c r="I119" t="str">
        <f>IF($H119="","",IFERROR(INDEX(#REF!:INDEX(#REF!,MATCH("TOTAL Non-ENOUGH Revenue*",#REF!,0)-1),7),0))</f>
        <v/>
      </c>
      <c r="J119" t="str">
        <f>IF($H119="","",IFERROR(INDEX(#REF!:INDEX(#REF!,MATCH("TOTAL Non-ENOUGH Revenue*",#REF!,0)-1),7),0))</f>
        <v/>
      </c>
      <c r="K119" t="str">
        <f>IF($H119="","",IFERROR(INDEX(#REF!:INDEX(#REF!,MATCH("TOTAL Non-ENOUGH Revenue*",#REF!,0)-1),7),0))</f>
        <v/>
      </c>
    </row>
    <row r="120" spans="8:11" ht="15.75" customHeight="1" x14ac:dyDescent="0.3">
      <c r="H120" t="str">
        <f>IFERROR(INDEX(#REF!:INDEX(#REF!,MATCH("TOTAL Non-ENOUGH Revenue*",#REF!,0)-1),8),"")</f>
        <v/>
      </c>
      <c r="I120" t="str">
        <f>IF($H120="","",IFERROR(INDEX(#REF!:INDEX(#REF!,MATCH("TOTAL Non-ENOUGH Revenue*",#REF!,0)-1),8),0))</f>
        <v/>
      </c>
      <c r="J120" t="str">
        <f>IF($H120="","",IFERROR(INDEX(#REF!:INDEX(#REF!,MATCH("TOTAL Non-ENOUGH Revenue*",#REF!,0)-1),8),0))</f>
        <v/>
      </c>
      <c r="K120" t="str">
        <f>IF($H120="","",IFERROR(INDEX(#REF!:INDEX(#REF!,MATCH("TOTAL Non-ENOUGH Revenue*",#REF!,0)-1),8),0))</f>
        <v/>
      </c>
    </row>
    <row r="121" spans="8:11" ht="15.75" customHeight="1" x14ac:dyDescent="0.3">
      <c r="H121" t="str">
        <f>IFERROR(INDEX(#REF!:INDEX(#REF!,MATCH("TOTAL Non-ENOUGH Revenue*",#REF!,0)-1),9),"")</f>
        <v/>
      </c>
      <c r="I121" t="str">
        <f>IF($H121="","",IFERROR(INDEX(#REF!:INDEX(#REF!,MATCH("TOTAL Non-ENOUGH Revenue*",#REF!,0)-1),9),0))</f>
        <v/>
      </c>
      <c r="J121" t="str">
        <f>IF($H121="","",IFERROR(INDEX(#REF!:INDEX(#REF!,MATCH("TOTAL Non-ENOUGH Revenue*",#REF!,0)-1),9),0))</f>
        <v/>
      </c>
      <c r="K121" t="str">
        <f>IF($H121="","",IFERROR(INDEX(#REF!:INDEX(#REF!,MATCH("TOTAL Non-ENOUGH Revenue*",#REF!,0)-1),9),0))</f>
        <v/>
      </c>
    </row>
    <row r="122" spans="8:11" ht="15.75" customHeight="1" x14ac:dyDescent="0.3">
      <c r="H122" t="str">
        <f>IFERROR(INDEX(#REF!:INDEX(#REF!,MATCH("TOTAL Non-ENOUGH Revenue*",#REF!,0)-1),10),"")</f>
        <v/>
      </c>
      <c r="I122" t="str">
        <f>IF($H122="","",IFERROR(INDEX(#REF!:INDEX(#REF!,MATCH("TOTAL Non-ENOUGH Revenue*",#REF!,0)-1),10),0))</f>
        <v/>
      </c>
      <c r="J122" t="str">
        <f>IF($H122="","",IFERROR(INDEX(#REF!:INDEX(#REF!,MATCH("TOTAL Non-ENOUGH Revenue*",#REF!,0)-1),10),0))</f>
        <v/>
      </c>
      <c r="K122" t="str">
        <f>IF($H122="","",IFERROR(INDEX(#REF!:INDEX(#REF!,MATCH("TOTAL Non-ENOUGH Revenue*",#REF!,0)-1),10),0))</f>
        <v/>
      </c>
    </row>
    <row r="123" spans="8:11" ht="15.75" customHeight="1" x14ac:dyDescent="0.3">
      <c r="H123" t="str">
        <f>IFERROR(INDEX(#REF!:INDEX(#REF!,MATCH("TOTAL Non-ENOUGH Revenue*",#REF!,0)-1),11),"")</f>
        <v/>
      </c>
      <c r="I123" t="str">
        <f>IF($H123="","",IFERROR(INDEX(#REF!:INDEX(#REF!,MATCH("TOTAL Non-ENOUGH Revenue*",#REF!,0)-1),11),0))</f>
        <v/>
      </c>
      <c r="J123" t="str">
        <f>IF($H123="","",IFERROR(INDEX(#REF!:INDEX(#REF!,MATCH("TOTAL Non-ENOUGH Revenue*",#REF!,0)-1),11),0))</f>
        <v/>
      </c>
      <c r="K123" t="str">
        <f>IF($H123="","",IFERROR(INDEX(#REF!:INDEX(#REF!,MATCH("TOTAL Non-ENOUGH Revenue*",#REF!,0)-1),11),0))</f>
        <v/>
      </c>
    </row>
    <row r="124" spans="8:11" ht="15.75" customHeight="1" x14ac:dyDescent="0.3">
      <c r="H124" t="str">
        <f>IFERROR(INDEX(#REF!:INDEX(#REF!,MATCH("TOTAL Non-ENOUGH Revenue*",#REF!,0)-1),12),"")</f>
        <v/>
      </c>
      <c r="I124" t="str">
        <f>IF($H124="","",IFERROR(INDEX(#REF!:INDEX(#REF!,MATCH("TOTAL Non-ENOUGH Revenue*",#REF!,0)-1),12),0))</f>
        <v/>
      </c>
      <c r="J124" t="str">
        <f>IF($H124="","",IFERROR(INDEX(#REF!:INDEX(#REF!,MATCH("TOTAL Non-ENOUGH Revenue*",#REF!,0)-1),12),0))</f>
        <v/>
      </c>
      <c r="K124" t="str">
        <f>IF($H124="","",IFERROR(INDEX(#REF!:INDEX(#REF!,MATCH("TOTAL Non-ENOUGH Revenue*",#REF!,0)-1),12),0))</f>
        <v/>
      </c>
    </row>
    <row r="125" spans="8:11" ht="15.75" customHeight="1" x14ac:dyDescent="0.3">
      <c r="H125" t="str">
        <f>IFERROR(INDEX(#REF!:INDEX(#REF!,MATCH("TOTAL Non-ENOUGH Revenue*",#REF!,0)-1),13),"")</f>
        <v/>
      </c>
      <c r="I125" t="str">
        <f>IF($H125="","",IFERROR(INDEX(#REF!:INDEX(#REF!,MATCH("TOTAL Non-ENOUGH Revenue*",#REF!,0)-1),13),0))</f>
        <v/>
      </c>
      <c r="J125" t="str">
        <f>IF($H125="","",IFERROR(INDEX(#REF!:INDEX(#REF!,MATCH("TOTAL Non-ENOUGH Revenue*",#REF!,0)-1),13),0))</f>
        <v/>
      </c>
      <c r="K125" t="str">
        <f>IF($H125="","",IFERROR(INDEX(#REF!:INDEX(#REF!,MATCH("TOTAL Non-ENOUGH Revenue*",#REF!,0)-1),13),0))</f>
        <v/>
      </c>
    </row>
    <row r="126" spans="8:11" ht="15.75" customHeight="1" x14ac:dyDescent="0.3">
      <c r="H126" t="str">
        <f>IFERROR(INDEX(#REF!:INDEX(#REF!,MATCH("TOTAL Non-ENOUGH Revenue*",#REF!,0)-1),14),"")</f>
        <v/>
      </c>
      <c r="I126" t="str">
        <f>IF($H126="","",IFERROR(INDEX(#REF!:INDEX(#REF!,MATCH("TOTAL Non-ENOUGH Revenue*",#REF!,0)-1),14),0))</f>
        <v/>
      </c>
      <c r="J126" t="str">
        <f>IF($H126="","",IFERROR(INDEX(#REF!:INDEX(#REF!,MATCH("TOTAL Non-ENOUGH Revenue*",#REF!,0)-1),14),0))</f>
        <v/>
      </c>
      <c r="K126" t="str">
        <f>IF($H126="","",IFERROR(INDEX(#REF!:INDEX(#REF!,MATCH("TOTAL Non-ENOUGH Revenue*",#REF!,0)-1),14),0))</f>
        <v/>
      </c>
    </row>
    <row r="127" spans="8:11" ht="15.75" customHeight="1" x14ac:dyDescent="0.3">
      <c r="H127" t="str">
        <f>IFERROR(INDEX(#REF!:INDEX(#REF!,MATCH("TOTAL Non-ENOUGH Revenue*",#REF!,0)-1),15),"")</f>
        <v/>
      </c>
      <c r="I127" t="str">
        <f>IF($H127="","",IFERROR(INDEX(#REF!:INDEX(#REF!,MATCH("TOTAL Non-ENOUGH Revenue*",#REF!,0)-1),15),0))</f>
        <v/>
      </c>
      <c r="J127" t="str">
        <f>IF($H127="","",IFERROR(INDEX(#REF!:INDEX(#REF!,MATCH("TOTAL Non-ENOUGH Revenue*",#REF!,0)-1),15),0))</f>
        <v/>
      </c>
      <c r="K127" t="str">
        <f>IF($H127="","",IFERROR(INDEX(#REF!:INDEX(#REF!,MATCH("TOTAL Non-ENOUGH Revenue*",#REF!,0)-1),15),0))</f>
        <v/>
      </c>
    </row>
    <row r="128" spans="8:11" ht="15.75" customHeight="1" x14ac:dyDescent="0.3">
      <c r="H128" t="str">
        <f>IFERROR(INDEX(#REF!:INDEX(#REF!,MATCH("TOTAL Non-ENOUGH Revenue*",#REF!,0)-1),16),"")</f>
        <v/>
      </c>
      <c r="I128" t="str">
        <f>IF($H128="","",IFERROR(INDEX(#REF!:INDEX(#REF!,MATCH("TOTAL Non-ENOUGH Revenue*",#REF!,0)-1),16),0))</f>
        <v/>
      </c>
      <c r="J128" t="str">
        <f>IF($H128="","",IFERROR(INDEX(#REF!:INDEX(#REF!,MATCH("TOTAL Non-ENOUGH Revenue*",#REF!,0)-1),16),0))</f>
        <v/>
      </c>
      <c r="K128" t="str">
        <f>IF($H128="","",IFERROR(INDEX(#REF!:INDEX(#REF!,MATCH("TOTAL Non-ENOUGH Revenue*",#REF!,0)-1),16),0))</f>
        <v/>
      </c>
    </row>
    <row r="129" spans="8:11" ht="15.75" customHeight="1" x14ac:dyDescent="0.3">
      <c r="H129" t="str">
        <f>IFERROR(INDEX(#REF!:INDEX(#REF!,MATCH("TOTAL Non-ENOUGH Revenue*",#REF!,0)-1),17),"")</f>
        <v/>
      </c>
      <c r="I129" t="str">
        <f>IF($H129="","",IFERROR(INDEX(#REF!:INDEX(#REF!,MATCH("TOTAL Non-ENOUGH Revenue*",#REF!,0)-1),17),0))</f>
        <v/>
      </c>
      <c r="J129" t="str">
        <f>IF($H129="","",IFERROR(INDEX(#REF!:INDEX(#REF!,MATCH("TOTAL Non-ENOUGH Revenue*",#REF!,0)-1),17),0))</f>
        <v/>
      </c>
      <c r="K129" t="str">
        <f>IF($H129="","",IFERROR(INDEX(#REF!:INDEX(#REF!,MATCH("TOTAL Non-ENOUGH Revenue*",#REF!,0)-1),17),0))</f>
        <v/>
      </c>
    </row>
    <row r="130" spans="8:11" ht="15.75" customHeight="1" x14ac:dyDescent="0.3">
      <c r="H130" t="str">
        <f>IFERROR(INDEX(#REF!:INDEX(#REF!,MATCH("TOTAL Non-ENOUGH Revenue*",#REF!,0)-1),18),"")</f>
        <v/>
      </c>
      <c r="I130" t="str">
        <f>IF($H130="","",IFERROR(INDEX(#REF!:INDEX(#REF!,MATCH("TOTAL Non-ENOUGH Revenue*",#REF!,0)-1),18),0))</f>
        <v/>
      </c>
      <c r="J130" t="str">
        <f>IF($H130="","",IFERROR(INDEX(#REF!:INDEX(#REF!,MATCH("TOTAL Non-ENOUGH Revenue*",#REF!,0)-1),18),0))</f>
        <v/>
      </c>
      <c r="K130" t="str">
        <f>IF($H130="","",IFERROR(INDEX(#REF!:INDEX(#REF!,MATCH("TOTAL Non-ENOUGH Revenue*",#REF!,0)-1),18),0))</f>
        <v/>
      </c>
    </row>
    <row r="131" spans="8:11" ht="15.75" customHeight="1" x14ac:dyDescent="0.3">
      <c r="H131" t="str">
        <f>IFERROR(INDEX(#REF!:INDEX(#REF!,MATCH("TOTAL Non-ENOUGH Revenue*",#REF!,0)-1),19),"")</f>
        <v/>
      </c>
      <c r="I131" t="str">
        <f>IF($H131="","",IFERROR(INDEX(#REF!:INDEX(#REF!,MATCH("TOTAL Non-ENOUGH Revenue*",#REF!,0)-1),19),0))</f>
        <v/>
      </c>
      <c r="J131" t="str">
        <f>IF($H131="","",IFERROR(INDEX(#REF!:INDEX(#REF!,MATCH("TOTAL Non-ENOUGH Revenue*",#REF!,0)-1),19),0))</f>
        <v/>
      </c>
      <c r="K131" t="str">
        <f>IF($H131="","",IFERROR(INDEX(#REF!:INDEX(#REF!,MATCH("TOTAL Non-ENOUGH Revenue*",#REF!,0)-1),19),0))</f>
        <v/>
      </c>
    </row>
    <row r="132" spans="8:11" ht="15.75" customHeight="1" x14ac:dyDescent="0.3">
      <c r="H132" t="str">
        <f>IFERROR(INDEX(#REF!:INDEX(#REF!,MATCH("TOTAL Non-ENOUGH Revenue*",#REF!,0)-1),20),"")</f>
        <v/>
      </c>
      <c r="I132" t="str">
        <f>IF($H132="","",IFERROR(INDEX(#REF!:INDEX(#REF!,MATCH("TOTAL Non-ENOUGH Revenue*",#REF!,0)-1),20),0))</f>
        <v/>
      </c>
      <c r="J132" t="str">
        <f>IF($H132="","",IFERROR(INDEX(#REF!:INDEX(#REF!,MATCH("TOTAL Non-ENOUGH Revenue*",#REF!,0)-1),20),0))</f>
        <v/>
      </c>
      <c r="K132" t="str">
        <f>IF($H132="","",IFERROR(INDEX(#REF!:INDEX(#REF!,MATCH("TOTAL Non-ENOUGH Revenue*",#REF!,0)-1),20),0))</f>
        <v/>
      </c>
    </row>
    <row r="133" spans="8:11" ht="15.75" customHeight="1" x14ac:dyDescent="0.3">
      <c r="H133">
        <f>IFERROR(INDEX('Partner 4'!$A$120:INDEX('Partner 4'!$A:$A,MATCH("TOTAL Non-ENOUGH Revenue*",'Partner 4'!$A:$A,0)-1),1),"")</f>
        <v>0</v>
      </c>
      <c r="I133">
        <f>IF($H133="","",IFERROR(INDEX('Partner 4'!$C$120:INDEX('Partner 4'!$C:$C,MATCH("TOTAL Non-ENOUGH Revenue*",'Partner 4'!$A:$A,0)-1),1),0))</f>
        <v>0</v>
      </c>
      <c r="J133">
        <f>IF($H133="","",IFERROR(INDEX('Partner 4'!$D$120:INDEX('Partner 4'!$D:$D,MATCH("TOTAL Non-ENOUGH Revenue*",'Partner 4'!$A:$A,0)-1),1),0))</f>
        <v>0</v>
      </c>
      <c r="K133">
        <f>IF($H133="","",IFERROR(INDEX('Partner 4'!$E$120:INDEX('Partner 4'!$E:$E,MATCH("TOTAL Non-ENOUGH Revenue*",'Partner 4'!$A:$A,0)-1),1),0))</f>
        <v>0</v>
      </c>
    </row>
    <row r="134" spans="8:11" ht="15.75" customHeight="1" x14ac:dyDescent="0.3">
      <c r="H134">
        <f>IFERROR(INDEX('Partner 4'!$A$120:INDEX('Partner 4'!$A:$A,MATCH("TOTAL Non-ENOUGH Revenue*",'Partner 4'!$A:$A,0)-1),2),"")</f>
        <v>0</v>
      </c>
      <c r="I134">
        <f>IF($H134="","",IFERROR(INDEX('Partner 4'!$C$120:INDEX('Partner 4'!$C:$C,MATCH("TOTAL Non-ENOUGH Revenue*",'Partner 4'!$A:$A,0)-1),2),0))</f>
        <v>0</v>
      </c>
      <c r="J134">
        <f>IF($H134="","",IFERROR(INDEX('Partner 4'!$D$120:INDEX('Partner 4'!$D:$D,MATCH("TOTAL Non-ENOUGH Revenue*",'Partner 4'!$A:$A,0)-1),2),0))</f>
        <v>0</v>
      </c>
      <c r="K134">
        <f>IF($H134="","",IFERROR(INDEX('Partner 4'!$E$120:INDEX('Partner 4'!$E:$E,MATCH("TOTAL Non-ENOUGH Revenue*",'Partner 4'!$A:$A,0)-1),2),0))</f>
        <v>0</v>
      </c>
    </row>
    <row r="135" spans="8:11" ht="15.75" customHeight="1" x14ac:dyDescent="0.3">
      <c r="H135">
        <f>IFERROR(INDEX('Partner 4'!$A$120:INDEX('Partner 4'!$A:$A,MATCH("TOTAL Non-ENOUGH Revenue*",'Partner 4'!$A:$A,0)-1),3),"")</f>
        <v>0</v>
      </c>
      <c r="I135">
        <f>IF($H135="","",IFERROR(INDEX('Partner 4'!$C$120:INDEX('Partner 4'!$C:$C,MATCH("TOTAL Non-ENOUGH Revenue*",'Partner 4'!$A:$A,0)-1),3),0))</f>
        <v>0</v>
      </c>
      <c r="J135">
        <f>IF($H135="","",IFERROR(INDEX('Partner 4'!$D$120:INDEX('Partner 4'!$D:$D,MATCH("TOTAL Non-ENOUGH Revenue*",'Partner 4'!$A:$A,0)-1),3),0))</f>
        <v>0</v>
      </c>
      <c r="K135">
        <f>IF($H135="","",IFERROR(INDEX('Partner 4'!$E$120:INDEX('Partner 4'!$E:$E,MATCH("TOTAL Non-ENOUGH Revenue*",'Partner 4'!$A:$A,0)-1),3),0))</f>
        <v>0</v>
      </c>
    </row>
    <row r="136" spans="8:11" ht="15.75" customHeight="1" x14ac:dyDescent="0.3">
      <c r="H136">
        <f>IFERROR(INDEX('Partner 4'!$A$120:INDEX('Partner 4'!$A:$A,MATCH("TOTAL Non-ENOUGH Revenue*",'Partner 4'!$A:$A,0)-1),4),"")</f>
        <v>0</v>
      </c>
      <c r="I136">
        <f>IF($H136="","",IFERROR(INDEX('Partner 4'!$C$120:INDEX('Partner 4'!$C:$C,MATCH("TOTAL Non-ENOUGH Revenue*",'Partner 4'!$A:$A,0)-1),4),0))</f>
        <v>0</v>
      </c>
      <c r="J136">
        <f>IF($H136="","",IFERROR(INDEX('Partner 4'!$D$120:INDEX('Partner 4'!$D:$D,MATCH("TOTAL Non-ENOUGH Revenue*",'Partner 4'!$A:$A,0)-1),4),0))</f>
        <v>0</v>
      </c>
      <c r="K136">
        <f>IF($H136="","",IFERROR(INDEX('Partner 4'!$E$120:INDEX('Partner 4'!$E:$E,MATCH("TOTAL Non-ENOUGH Revenue*",'Partner 4'!$A:$A,0)-1),4),0))</f>
        <v>0</v>
      </c>
    </row>
    <row r="137" spans="8:11" ht="15.75" customHeight="1" x14ac:dyDescent="0.3">
      <c r="H137">
        <f>IFERROR(INDEX('Partner 4'!$A$120:INDEX('Partner 4'!$A:$A,MATCH("TOTAL Non-ENOUGH Revenue*",'Partner 4'!$A:$A,0)-1),5),"")</f>
        <v>0</v>
      </c>
      <c r="I137">
        <f>IF($H137="","",IFERROR(INDEX('Partner 4'!$C$120:INDEX('Partner 4'!$C:$C,MATCH("TOTAL Non-ENOUGH Revenue*",'Partner 4'!$A:$A,0)-1),5),0))</f>
        <v>0</v>
      </c>
      <c r="J137">
        <f>IF($H137="","",IFERROR(INDEX('Partner 4'!$D$120:INDEX('Partner 4'!$D:$D,MATCH("TOTAL Non-ENOUGH Revenue*",'Partner 4'!$A:$A,0)-1),5),0))</f>
        <v>0</v>
      </c>
      <c r="K137">
        <f>IF($H137="","",IFERROR(INDEX('Partner 4'!$E$120:INDEX('Partner 4'!$E:$E,MATCH("TOTAL Non-ENOUGH Revenue*",'Partner 4'!$A:$A,0)-1),5),0))</f>
        <v>0</v>
      </c>
    </row>
    <row r="138" spans="8:11" ht="15.75" customHeight="1" x14ac:dyDescent="0.3">
      <c r="H138" t="str">
        <f>IFERROR(INDEX('Partner 4'!$A$120:INDEX('Partner 4'!$A:$A,MATCH("TOTAL Non-ENOUGH Revenue*",'Partner 4'!$A:$A,0)-1),6),"")</f>
        <v/>
      </c>
      <c r="I138" t="str">
        <f>IF($H138="","",IFERROR(INDEX('Partner 4'!$C$120:INDEX('Partner 4'!$C:$C,MATCH("TOTAL Non-ENOUGH Revenue*",'Partner 4'!$A:$A,0)-1),6),0))</f>
        <v/>
      </c>
      <c r="J138" t="str">
        <f>IF($H138="","",IFERROR(INDEX('Partner 4'!$D$120:INDEX('Partner 4'!$D:$D,MATCH("TOTAL Non-ENOUGH Revenue*",'Partner 4'!$A:$A,0)-1),6),0))</f>
        <v/>
      </c>
      <c r="K138" t="str">
        <f>IF($H138="","",IFERROR(INDEX('Partner 4'!$E$120:INDEX('Partner 4'!$E:$E,MATCH("TOTAL Non-ENOUGH Revenue*",'Partner 4'!$A:$A,0)-1),6),0))</f>
        <v/>
      </c>
    </row>
    <row r="139" spans="8:11" ht="15.75" customHeight="1" x14ac:dyDescent="0.3">
      <c r="H139" t="str">
        <f>IFERROR(INDEX('Partner 4'!$A$120:INDEX('Partner 4'!$A:$A,MATCH("TOTAL Non-ENOUGH Revenue*",'Partner 4'!$A:$A,0)-1),7),"")</f>
        <v/>
      </c>
      <c r="I139" t="str">
        <f>IF($H139="","",IFERROR(INDEX('Partner 4'!$C$120:INDEX('Partner 4'!$C:$C,MATCH("TOTAL Non-ENOUGH Revenue*",'Partner 4'!$A:$A,0)-1),7),0))</f>
        <v/>
      </c>
      <c r="J139" t="str">
        <f>IF($H139="","",IFERROR(INDEX('Partner 4'!$D$120:INDEX('Partner 4'!$D:$D,MATCH("TOTAL Non-ENOUGH Revenue*",'Partner 4'!$A:$A,0)-1),7),0))</f>
        <v/>
      </c>
      <c r="K139" t="str">
        <f>IF($H139="","",IFERROR(INDEX('Partner 4'!$E$120:INDEX('Partner 4'!$E:$E,MATCH("TOTAL Non-ENOUGH Revenue*",'Partner 4'!$A:$A,0)-1),7),0))</f>
        <v/>
      </c>
    </row>
    <row r="140" spans="8:11" ht="15.75" customHeight="1" x14ac:dyDescent="0.3">
      <c r="H140" t="str">
        <f>IFERROR(INDEX('Partner 4'!$A$120:INDEX('Partner 4'!$A:$A,MATCH("TOTAL Non-ENOUGH Revenue*",'Partner 4'!$A:$A,0)-1),8),"")</f>
        <v/>
      </c>
      <c r="I140" t="str">
        <f>IF($H140="","",IFERROR(INDEX('Partner 4'!$C$120:INDEX('Partner 4'!$C:$C,MATCH("TOTAL Non-ENOUGH Revenue*",'Partner 4'!$A:$A,0)-1),8),0))</f>
        <v/>
      </c>
      <c r="J140" t="str">
        <f>IF($H140="","",IFERROR(INDEX('Partner 4'!$D$120:INDEX('Partner 4'!$D:$D,MATCH("TOTAL Non-ENOUGH Revenue*",'Partner 4'!$A:$A,0)-1),8),0))</f>
        <v/>
      </c>
      <c r="K140" t="str">
        <f>IF($H140="","",IFERROR(INDEX('Partner 4'!$E$120:INDEX('Partner 4'!$E:$E,MATCH("TOTAL Non-ENOUGH Revenue*",'Partner 4'!$A:$A,0)-1),8),0))</f>
        <v/>
      </c>
    </row>
    <row r="141" spans="8:11" ht="15.75" customHeight="1" x14ac:dyDescent="0.3">
      <c r="H141" t="str">
        <f>IFERROR(INDEX('Partner 4'!$A$120:INDEX('Partner 4'!$A:$A,MATCH("TOTAL Non-ENOUGH Revenue*",'Partner 4'!$A:$A,0)-1),9),"")</f>
        <v/>
      </c>
      <c r="I141" t="str">
        <f>IF($H141="","",IFERROR(INDEX('Partner 4'!$C$120:INDEX('Partner 4'!$C:$C,MATCH("TOTAL Non-ENOUGH Revenue*",'Partner 4'!$A:$A,0)-1),9),0))</f>
        <v/>
      </c>
      <c r="J141" t="str">
        <f>IF($H141="","",IFERROR(INDEX('Partner 4'!$D$120:INDEX('Partner 4'!$D:$D,MATCH("TOTAL Non-ENOUGH Revenue*",'Partner 4'!$A:$A,0)-1),9),0))</f>
        <v/>
      </c>
      <c r="K141" t="str">
        <f>IF($H141="","",IFERROR(INDEX('Partner 4'!$E$120:INDEX('Partner 4'!$E:$E,MATCH("TOTAL Non-ENOUGH Revenue*",'Partner 4'!$A:$A,0)-1),9),0))</f>
        <v/>
      </c>
    </row>
    <row r="142" spans="8:11" ht="15.75" customHeight="1" x14ac:dyDescent="0.3">
      <c r="H142" t="str">
        <f>IFERROR(INDEX('Partner 4'!$A$120:INDEX('Partner 4'!$A:$A,MATCH("TOTAL Non-ENOUGH Revenue*",'Partner 4'!$A:$A,0)-1),10),"")</f>
        <v/>
      </c>
      <c r="I142" t="str">
        <f>IF($H142="","",IFERROR(INDEX('Partner 4'!$C$120:INDEX('Partner 4'!$C:$C,MATCH("TOTAL Non-ENOUGH Revenue*",'Partner 4'!$A:$A,0)-1),10),0))</f>
        <v/>
      </c>
      <c r="J142" t="str">
        <f>IF($H142="","",IFERROR(INDEX('Partner 4'!$D$120:INDEX('Partner 4'!$D:$D,MATCH("TOTAL Non-ENOUGH Revenue*",'Partner 4'!$A:$A,0)-1),10),0))</f>
        <v/>
      </c>
      <c r="K142" t="str">
        <f>IF($H142="","",IFERROR(INDEX('Partner 4'!$E$120:INDEX('Partner 4'!$E:$E,MATCH("TOTAL Non-ENOUGH Revenue*",'Partner 4'!$A:$A,0)-1),10),0))</f>
        <v/>
      </c>
    </row>
    <row r="143" spans="8:11" ht="15.75" customHeight="1" x14ac:dyDescent="0.3">
      <c r="H143" t="str">
        <f>IFERROR(INDEX('Partner 4'!$A$120:INDEX('Partner 4'!$A:$A,MATCH("TOTAL Non-ENOUGH Revenue*",'Partner 4'!$A:$A,0)-1),11),"")</f>
        <v/>
      </c>
      <c r="I143" t="str">
        <f>IF($H143="","",IFERROR(INDEX('Partner 4'!$C$120:INDEX('Partner 4'!$C:$C,MATCH("TOTAL Non-ENOUGH Revenue*",'Partner 4'!$A:$A,0)-1),11),0))</f>
        <v/>
      </c>
      <c r="J143" t="str">
        <f>IF($H143="","",IFERROR(INDEX('Partner 4'!$D$120:INDEX('Partner 4'!$D:$D,MATCH("TOTAL Non-ENOUGH Revenue*",'Partner 4'!$A:$A,0)-1),11),0))</f>
        <v/>
      </c>
      <c r="K143" t="str">
        <f>IF($H143="","",IFERROR(INDEX('Partner 4'!$E$120:INDEX('Partner 4'!$E:$E,MATCH("TOTAL Non-ENOUGH Revenue*",'Partner 4'!$A:$A,0)-1),11),0))</f>
        <v/>
      </c>
    </row>
    <row r="144" spans="8:11" ht="15.75" customHeight="1" x14ac:dyDescent="0.3">
      <c r="H144" t="str">
        <f>IFERROR(INDEX('Partner 4'!$A$120:INDEX('Partner 4'!$A:$A,MATCH("TOTAL Non-ENOUGH Revenue*",'Partner 4'!$A:$A,0)-1),12),"")</f>
        <v/>
      </c>
      <c r="I144" t="str">
        <f>IF($H144="","",IFERROR(INDEX('Partner 4'!$C$120:INDEX('Partner 4'!$C:$C,MATCH("TOTAL Non-ENOUGH Revenue*",'Partner 4'!$A:$A,0)-1),12),0))</f>
        <v/>
      </c>
      <c r="J144" t="str">
        <f>IF($H144="","",IFERROR(INDEX('Partner 4'!$D$120:INDEX('Partner 4'!$D:$D,MATCH("TOTAL Non-ENOUGH Revenue*",'Partner 4'!$A:$A,0)-1),12),0))</f>
        <v/>
      </c>
      <c r="K144" t="str">
        <f>IF($H144="","",IFERROR(INDEX('Partner 4'!$E$120:INDEX('Partner 4'!$E:$E,MATCH("TOTAL Non-ENOUGH Revenue*",'Partner 4'!$A:$A,0)-1),12),0))</f>
        <v/>
      </c>
    </row>
    <row r="145" spans="8:11" ht="15.75" customHeight="1" x14ac:dyDescent="0.3">
      <c r="H145" t="str">
        <f>IFERROR(INDEX('Partner 4'!$A$120:INDEX('Partner 4'!$A:$A,MATCH("TOTAL Non-ENOUGH Revenue*",'Partner 4'!$A:$A,0)-1),13),"")</f>
        <v/>
      </c>
      <c r="I145" t="str">
        <f>IF($H145="","",IFERROR(INDEX('Partner 4'!$C$120:INDEX('Partner 4'!$C:$C,MATCH("TOTAL Non-ENOUGH Revenue*",'Partner 4'!$A:$A,0)-1),13),0))</f>
        <v/>
      </c>
      <c r="J145" t="str">
        <f>IF($H145="","",IFERROR(INDEX('Partner 4'!$D$120:INDEX('Partner 4'!$D:$D,MATCH("TOTAL Non-ENOUGH Revenue*",'Partner 4'!$A:$A,0)-1),13),0))</f>
        <v/>
      </c>
      <c r="K145" t="str">
        <f>IF($H145="","",IFERROR(INDEX('Partner 4'!$E$120:INDEX('Partner 4'!$E:$E,MATCH("TOTAL Non-ENOUGH Revenue*",'Partner 4'!$A:$A,0)-1),13),0))</f>
        <v/>
      </c>
    </row>
    <row r="146" spans="8:11" ht="15.75" customHeight="1" x14ac:dyDescent="0.3">
      <c r="H146" t="str">
        <f>IFERROR(INDEX('Partner 4'!$A$120:INDEX('Partner 4'!$A:$A,MATCH("TOTAL Non-ENOUGH Revenue*",'Partner 4'!$A:$A,0)-1),14),"")</f>
        <v/>
      </c>
      <c r="I146" t="str">
        <f>IF($H146="","",IFERROR(INDEX('Partner 4'!$C$120:INDEX('Partner 4'!$C:$C,MATCH("TOTAL Non-ENOUGH Revenue*",'Partner 4'!$A:$A,0)-1),14),0))</f>
        <v/>
      </c>
      <c r="J146" t="str">
        <f>IF($H146="","",IFERROR(INDEX('Partner 4'!$D$120:INDEX('Partner 4'!$D:$D,MATCH("TOTAL Non-ENOUGH Revenue*",'Partner 4'!$A:$A,0)-1),14),0))</f>
        <v/>
      </c>
      <c r="K146" t="str">
        <f>IF($H146="","",IFERROR(INDEX('Partner 4'!$E$120:INDEX('Partner 4'!$E:$E,MATCH("TOTAL Non-ENOUGH Revenue*",'Partner 4'!$A:$A,0)-1),14),0))</f>
        <v/>
      </c>
    </row>
    <row r="147" spans="8:11" ht="15.75" customHeight="1" x14ac:dyDescent="0.3">
      <c r="H147" t="str">
        <f>IFERROR(INDEX('Partner 4'!$A$120:INDEX('Partner 4'!$A:$A,MATCH("TOTAL Non-ENOUGH Revenue*",'Partner 4'!$A:$A,0)-1),15),"")</f>
        <v/>
      </c>
      <c r="I147" t="str">
        <f>IF($H147="","",IFERROR(INDEX('Partner 4'!$C$120:INDEX('Partner 4'!$C:$C,MATCH("TOTAL Non-ENOUGH Revenue*",'Partner 4'!$A:$A,0)-1),15),0))</f>
        <v/>
      </c>
      <c r="J147" t="str">
        <f>IF($H147="","",IFERROR(INDEX('Partner 4'!$D$120:INDEX('Partner 4'!$D:$D,MATCH("TOTAL Non-ENOUGH Revenue*",'Partner 4'!$A:$A,0)-1),15),0))</f>
        <v/>
      </c>
      <c r="K147" t="str">
        <f>IF($H147="","",IFERROR(INDEX('Partner 4'!$E$120:INDEX('Partner 4'!$E:$E,MATCH("TOTAL Non-ENOUGH Revenue*",'Partner 4'!$A:$A,0)-1),15),0))</f>
        <v/>
      </c>
    </row>
    <row r="148" spans="8:11" ht="15.75" customHeight="1" x14ac:dyDescent="0.3">
      <c r="H148" t="str">
        <f>IFERROR(INDEX('Partner 4'!$A$120:INDEX('Partner 4'!$A:$A,MATCH("TOTAL Non-ENOUGH Revenue*",'Partner 4'!$A:$A,0)-1),16),"")</f>
        <v/>
      </c>
      <c r="I148" t="str">
        <f>IF($H148="","",IFERROR(INDEX('Partner 4'!$C$120:INDEX('Partner 4'!$C:$C,MATCH("TOTAL Non-ENOUGH Revenue*",'Partner 4'!$A:$A,0)-1),16),0))</f>
        <v/>
      </c>
      <c r="J148" t="str">
        <f>IF($H148="","",IFERROR(INDEX('Partner 4'!$D$120:INDEX('Partner 4'!$D:$D,MATCH("TOTAL Non-ENOUGH Revenue*",'Partner 4'!$A:$A,0)-1),16),0))</f>
        <v/>
      </c>
      <c r="K148" t="str">
        <f>IF($H148="","",IFERROR(INDEX('Partner 4'!$E$120:INDEX('Partner 4'!$E:$E,MATCH("TOTAL Non-ENOUGH Revenue*",'Partner 4'!$A:$A,0)-1),16),0))</f>
        <v/>
      </c>
    </row>
    <row r="149" spans="8:11" ht="15.75" customHeight="1" x14ac:dyDescent="0.3">
      <c r="H149" t="str">
        <f>IFERROR(INDEX('Partner 4'!$A$120:INDEX('Partner 4'!$A:$A,MATCH("TOTAL Non-ENOUGH Revenue*",'Partner 4'!$A:$A,0)-1),17),"")</f>
        <v/>
      </c>
      <c r="I149" t="str">
        <f>IF($H149="","",IFERROR(INDEX('Partner 4'!$C$120:INDEX('Partner 4'!$C:$C,MATCH("TOTAL Non-ENOUGH Revenue*",'Partner 4'!$A:$A,0)-1),17),0))</f>
        <v/>
      </c>
      <c r="J149" t="str">
        <f>IF($H149="","",IFERROR(INDEX('Partner 4'!$D$120:INDEX('Partner 4'!$D:$D,MATCH("TOTAL Non-ENOUGH Revenue*",'Partner 4'!$A:$A,0)-1),17),0))</f>
        <v/>
      </c>
      <c r="K149" t="str">
        <f>IF($H149="","",IFERROR(INDEX('Partner 4'!$E$120:INDEX('Partner 4'!$E:$E,MATCH("TOTAL Non-ENOUGH Revenue*",'Partner 4'!$A:$A,0)-1),17),0))</f>
        <v/>
      </c>
    </row>
    <row r="150" spans="8:11" ht="15.75" customHeight="1" x14ac:dyDescent="0.3">
      <c r="H150" t="str">
        <f>IFERROR(INDEX('Partner 4'!$A$120:INDEX('Partner 4'!$A:$A,MATCH("TOTAL Non-ENOUGH Revenue*",'Partner 4'!$A:$A,0)-1),18),"")</f>
        <v/>
      </c>
      <c r="I150" t="str">
        <f>IF($H150="","",IFERROR(INDEX('Partner 4'!$C$120:INDEX('Partner 4'!$C:$C,MATCH("TOTAL Non-ENOUGH Revenue*",'Partner 4'!$A:$A,0)-1),18),0))</f>
        <v/>
      </c>
      <c r="J150" t="str">
        <f>IF($H150="","",IFERROR(INDEX('Partner 4'!$D$120:INDEX('Partner 4'!$D:$D,MATCH("TOTAL Non-ENOUGH Revenue*",'Partner 4'!$A:$A,0)-1),18),0))</f>
        <v/>
      </c>
      <c r="K150" t="str">
        <f>IF($H150="","",IFERROR(INDEX('Partner 4'!$E$120:INDEX('Partner 4'!$E:$E,MATCH("TOTAL Non-ENOUGH Revenue*",'Partner 4'!$A:$A,0)-1),18),0))</f>
        <v/>
      </c>
    </row>
    <row r="151" spans="8:11" ht="15.75" customHeight="1" x14ac:dyDescent="0.3">
      <c r="H151" t="str">
        <f>IFERROR(INDEX('Partner 4'!$A$120:INDEX('Partner 4'!$A:$A,MATCH("TOTAL Non-ENOUGH Revenue*",'Partner 4'!$A:$A,0)-1),19),"")</f>
        <v/>
      </c>
      <c r="I151" t="str">
        <f>IF($H151="","",IFERROR(INDEX('Partner 4'!$C$120:INDEX('Partner 4'!$C:$C,MATCH("TOTAL Non-ENOUGH Revenue*",'Partner 4'!$A:$A,0)-1),19),0))</f>
        <v/>
      </c>
      <c r="J151" t="str">
        <f>IF($H151="","",IFERROR(INDEX('Partner 4'!$D$120:INDEX('Partner 4'!$D:$D,MATCH("TOTAL Non-ENOUGH Revenue*",'Partner 4'!$A:$A,0)-1),19),0))</f>
        <v/>
      </c>
      <c r="K151" t="str">
        <f>IF($H151="","",IFERROR(INDEX('Partner 4'!$E$120:INDEX('Partner 4'!$E:$E,MATCH("TOTAL Non-ENOUGH Revenue*",'Partner 4'!$A:$A,0)-1),19),0))</f>
        <v/>
      </c>
    </row>
    <row r="152" spans="8:11" ht="15.75" customHeight="1" x14ac:dyDescent="0.3">
      <c r="H152" t="str">
        <f>IFERROR(INDEX('Partner 4'!$A$120:INDEX('Partner 4'!$A:$A,MATCH("TOTAL Non-ENOUGH Revenue*",'Partner 4'!$A:$A,0)-1),20),"")</f>
        <v/>
      </c>
      <c r="I152" t="str">
        <f>IF($H152="","",IFERROR(INDEX('Partner 4'!$C$120:INDEX('Partner 4'!$C:$C,MATCH("TOTAL Non-ENOUGH Revenue*",'Partner 4'!$A:$A,0)-1),20),0))</f>
        <v/>
      </c>
      <c r="J152" t="str">
        <f>IF($H152="","",IFERROR(INDEX('Partner 4'!$D$120:INDEX('Partner 4'!$D:$D,MATCH("TOTAL Non-ENOUGH Revenue*",'Partner 4'!$A:$A,0)-1),20),0))</f>
        <v/>
      </c>
      <c r="K152" t="str">
        <f>IF($H152="","",IFERROR(INDEX('Partner 4'!$E$120:INDEX('Partner 4'!$E:$E,MATCH("TOTAL Non-ENOUGH Revenue*",'Partner 4'!$A:$A,0)-1),20),0))</f>
        <v/>
      </c>
    </row>
    <row r="153" spans="8:11" ht="15.75" customHeight="1" x14ac:dyDescent="0.3">
      <c r="H153">
        <f>IFERROR(INDEX('Partner 5'!$A$120:INDEX('Partner 5'!$A:$A,MATCH("TOTAL Non-ENOUGH Revenue*",'Partner 5'!$A:$A,0)-1),1),"")</f>
        <v>0</v>
      </c>
      <c r="I153">
        <f>IF($H153="","",IFERROR(INDEX('Partner 5'!$C$120:INDEX('Partner 5'!$C:$C,MATCH("TOTAL Non-ENOUGH Revenue*",'Partner 5'!$A:$A,0)-1),1),0))</f>
        <v>0</v>
      </c>
      <c r="J153">
        <f>IF($H153="","",IFERROR(INDEX('Partner 5'!$D$120:INDEX('Partner 5'!$D:$D,MATCH("TOTAL Non-ENOUGH Revenue*",'Partner 5'!$A:$A,0)-1),1),0))</f>
        <v>0</v>
      </c>
      <c r="K153">
        <f>IF($H153="","",IFERROR(INDEX('Partner 5'!$E$120:INDEX('Partner 5'!$E:$E,MATCH("TOTAL Non-ENOUGH Revenue*",'Partner 5'!$A:$A,0)-1),1),0))</f>
        <v>0</v>
      </c>
    </row>
    <row r="154" spans="8:11" ht="15.75" customHeight="1" x14ac:dyDescent="0.3">
      <c r="H154">
        <f>IFERROR(INDEX('Partner 5'!$A$120:INDEX('Partner 5'!$A:$A,MATCH("TOTAL Non-ENOUGH Revenue*",'Partner 5'!$A:$A,0)-1),2),"")</f>
        <v>0</v>
      </c>
      <c r="I154">
        <f>IF($H154="","",IFERROR(INDEX('Partner 5'!$C$120:INDEX('Partner 5'!$C:$C,MATCH("TOTAL Non-ENOUGH Revenue*",'Partner 5'!$A:$A,0)-1),2),0))</f>
        <v>0</v>
      </c>
      <c r="J154">
        <f>IF($H154="","",IFERROR(INDEX('Partner 5'!$D$120:INDEX('Partner 5'!$D:$D,MATCH("TOTAL Non-ENOUGH Revenue*",'Partner 5'!$A:$A,0)-1),2),0))</f>
        <v>0</v>
      </c>
      <c r="K154">
        <f>IF($H154="","",IFERROR(INDEX('Partner 5'!$E$120:INDEX('Partner 5'!$E:$E,MATCH("TOTAL Non-ENOUGH Revenue*",'Partner 5'!$A:$A,0)-1),2),0))</f>
        <v>0</v>
      </c>
    </row>
    <row r="155" spans="8:11" ht="15.75" customHeight="1" x14ac:dyDescent="0.3">
      <c r="H155">
        <f>IFERROR(INDEX('Partner 5'!$A$120:INDEX('Partner 5'!$A:$A,MATCH("TOTAL Non-ENOUGH Revenue*",'Partner 5'!$A:$A,0)-1),3),"")</f>
        <v>0</v>
      </c>
      <c r="I155">
        <f>IF($H155="","",IFERROR(INDEX('Partner 5'!$C$120:INDEX('Partner 5'!$C:$C,MATCH("TOTAL Non-ENOUGH Revenue*",'Partner 5'!$A:$A,0)-1),3),0))</f>
        <v>0</v>
      </c>
      <c r="J155">
        <f>IF($H155="","",IFERROR(INDEX('Partner 5'!$D$120:INDEX('Partner 5'!$D:$D,MATCH("TOTAL Non-ENOUGH Revenue*",'Partner 5'!$A:$A,0)-1),3),0))</f>
        <v>0</v>
      </c>
      <c r="K155">
        <f>IF($H155="","",IFERROR(INDEX('Partner 5'!$E$120:INDEX('Partner 5'!$E:$E,MATCH("TOTAL Non-ENOUGH Revenue*",'Partner 5'!$A:$A,0)-1),3),0))</f>
        <v>0</v>
      </c>
    </row>
    <row r="156" spans="8:11" ht="15.75" customHeight="1" x14ac:dyDescent="0.3">
      <c r="H156">
        <f>IFERROR(INDEX('Partner 5'!$A$120:INDEX('Partner 5'!$A:$A,MATCH("TOTAL Non-ENOUGH Revenue*",'Partner 5'!$A:$A,0)-1),4),"")</f>
        <v>0</v>
      </c>
      <c r="I156">
        <f>IF($H156="","",IFERROR(INDEX('Partner 5'!$C$120:INDEX('Partner 5'!$C:$C,MATCH("TOTAL Non-ENOUGH Revenue*",'Partner 5'!$A:$A,0)-1),4),0))</f>
        <v>0</v>
      </c>
      <c r="J156">
        <f>IF($H156="","",IFERROR(INDEX('Partner 5'!$D$120:INDEX('Partner 5'!$D:$D,MATCH("TOTAL Non-ENOUGH Revenue*",'Partner 5'!$A:$A,0)-1),4),0))</f>
        <v>0</v>
      </c>
      <c r="K156">
        <f>IF($H156="","",IFERROR(INDEX('Partner 5'!$E$120:INDEX('Partner 5'!$E:$E,MATCH("TOTAL Non-ENOUGH Revenue*",'Partner 5'!$A:$A,0)-1),4),0))</f>
        <v>0</v>
      </c>
    </row>
    <row r="157" spans="8:11" ht="15.75" customHeight="1" x14ac:dyDescent="0.3">
      <c r="H157">
        <f>IFERROR(INDEX('Partner 5'!$A$120:INDEX('Partner 5'!$A:$A,MATCH("TOTAL Non-ENOUGH Revenue*",'Partner 5'!$A:$A,0)-1),5),"")</f>
        <v>0</v>
      </c>
      <c r="I157">
        <f>IF($H157="","",IFERROR(INDEX('Partner 5'!$C$120:INDEX('Partner 5'!$C:$C,MATCH("TOTAL Non-ENOUGH Revenue*",'Partner 5'!$A:$A,0)-1),5),0))</f>
        <v>0</v>
      </c>
      <c r="J157">
        <f>IF($H157="","",IFERROR(INDEX('Partner 5'!$D$120:INDEX('Partner 5'!$D:$D,MATCH("TOTAL Non-ENOUGH Revenue*",'Partner 5'!$A:$A,0)-1),5),0))</f>
        <v>0</v>
      </c>
      <c r="K157">
        <f>IF($H157="","",IFERROR(INDEX('Partner 5'!$E$120:INDEX('Partner 5'!$E:$E,MATCH("TOTAL Non-ENOUGH Revenue*",'Partner 5'!$A:$A,0)-1),5),0))</f>
        <v>0</v>
      </c>
    </row>
    <row r="158" spans="8:11" ht="15.75" customHeight="1" x14ac:dyDescent="0.3">
      <c r="H158" t="str">
        <f>IFERROR(INDEX('Partner 5'!$A$120:INDEX('Partner 5'!$A:$A,MATCH("TOTAL Non-ENOUGH Revenue*",'Partner 5'!$A:$A,0)-1),6),"")</f>
        <v/>
      </c>
      <c r="I158" t="str">
        <f>IF($H158="","",IFERROR(INDEX('Partner 5'!$C$120:INDEX('Partner 5'!$C:$C,MATCH("TOTAL Non-ENOUGH Revenue*",'Partner 5'!$A:$A,0)-1),6),0))</f>
        <v/>
      </c>
      <c r="J158" t="str">
        <f>IF($H158="","",IFERROR(INDEX('Partner 5'!$D$120:INDEX('Partner 5'!$D:$D,MATCH("TOTAL Non-ENOUGH Revenue*",'Partner 5'!$A:$A,0)-1),6),0))</f>
        <v/>
      </c>
      <c r="K158" t="str">
        <f>IF($H158="","",IFERROR(INDEX('Partner 5'!$E$120:INDEX('Partner 5'!$E:$E,MATCH("TOTAL Non-ENOUGH Revenue*",'Partner 5'!$A:$A,0)-1),6),0))</f>
        <v/>
      </c>
    </row>
    <row r="159" spans="8:11" ht="15.75" customHeight="1" x14ac:dyDescent="0.3">
      <c r="H159" t="str">
        <f>IFERROR(INDEX('Partner 5'!$A$120:INDEX('Partner 5'!$A:$A,MATCH("TOTAL Non-ENOUGH Revenue*",'Partner 5'!$A:$A,0)-1),7),"")</f>
        <v/>
      </c>
      <c r="I159" t="str">
        <f>IF($H159="","",IFERROR(INDEX('Partner 5'!$C$120:INDEX('Partner 5'!$C:$C,MATCH("TOTAL Non-ENOUGH Revenue*",'Partner 5'!$A:$A,0)-1),7),0))</f>
        <v/>
      </c>
      <c r="J159" t="str">
        <f>IF($H159="","",IFERROR(INDEX('Partner 5'!$D$120:INDEX('Partner 5'!$D:$D,MATCH("TOTAL Non-ENOUGH Revenue*",'Partner 5'!$A:$A,0)-1),7),0))</f>
        <v/>
      </c>
      <c r="K159" t="str">
        <f>IF($H159="","",IFERROR(INDEX('Partner 5'!$E$120:INDEX('Partner 5'!$E:$E,MATCH("TOTAL Non-ENOUGH Revenue*",'Partner 5'!$A:$A,0)-1),7),0))</f>
        <v/>
      </c>
    </row>
    <row r="160" spans="8:11" ht="15.75" customHeight="1" x14ac:dyDescent="0.3">
      <c r="H160" t="str">
        <f>IFERROR(INDEX('Partner 5'!$A$120:INDEX('Partner 5'!$A:$A,MATCH("TOTAL Non-ENOUGH Revenue*",'Partner 5'!$A:$A,0)-1),8),"")</f>
        <v/>
      </c>
      <c r="I160" t="str">
        <f>IF($H160="","",IFERROR(INDEX('Partner 5'!$C$120:INDEX('Partner 5'!$C:$C,MATCH("TOTAL Non-ENOUGH Revenue*",'Partner 5'!$A:$A,0)-1),8),0))</f>
        <v/>
      </c>
      <c r="J160" t="str">
        <f>IF($H160="","",IFERROR(INDEX('Partner 5'!$D$120:INDEX('Partner 5'!$D:$D,MATCH("TOTAL Non-ENOUGH Revenue*",'Partner 5'!$A:$A,0)-1),8),0))</f>
        <v/>
      </c>
      <c r="K160" t="str">
        <f>IF($H160="","",IFERROR(INDEX('Partner 5'!$E$120:INDEX('Partner 5'!$E:$E,MATCH("TOTAL Non-ENOUGH Revenue*",'Partner 5'!$A:$A,0)-1),8),0))</f>
        <v/>
      </c>
    </row>
    <row r="161" spans="8:11" ht="15.75" customHeight="1" x14ac:dyDescent="0.3">
      <c r="H161" t="str">
        <f>IFERROR(INDEX('Partner 5'!$A$120:INDEX('Partner 5'!$A:$A,MATCH("TOTAL Non-ENOUGH Revenue*",'Partner 5'!$A:$A,0)-1),9),"")</f>
        <v/>
      </c>
      <c r="I161" t="str">
        <f>IF($H161="","",IFERROR(INDEX('Partner 5'!$C$120:INDEX('Partner 5'!$C:$C,MATCH("TOTAL Non-ENOUGH Revenue*",'Partner 5'!$A:$A,0)-1),9),0))</f>
        <v/>
      </c>
      <c r="J161" t="str">
        <f>IF($H161="","",IFERROR(INDEX('Partner 5'!$D$120:INDEX('Partner 5'!$D:$D,MATCH("TOTAL Non-ENOUGH Revenue*",'Partner 5'!$A:$A,0)-1),9),0))</f>
        <v/>
      </c>
      <c r="K161" t="str">
        <f>IF($H161="","",IFERROR(INDEX('Partner 5'!$E$120:INDEX('Partner 5'!$E:$E,MATCH("TOTAL Non-ENOUGH Revenue*",'Partner 5'!$A:$A,0)-1),9),0))</f>
        <v/>
      </c>
    </row>
    <row r="162" spans="8:11" ht="15.75" customHeight="1" x14ac:dyDescent="0.3">
      <c r="H162" t="str">
        <f>IFERROR(INDEX('Partner 5'!$A$120:INDEX('Partner 5'!$A:$A,MATCH("TOTAL Non-ENOUGH Revenue*",'Partner 5'!$A:$A,0)-1),10),"")</f>
        <v/>
      </c>
      <c r="I162" t="str">
        <f>IF($H162="","",IFERROR(INDEX('Partner 5'!$C$120:INDEX('Partner 5'!$C:$C,MATCH("TOTAL Non-ENOUGH Revenue*",'Partner 5'!$A:$A,0)-1),10),0))</f>
        <v/>
      </c>
      <c r="J162" t="str">
        <f>IF($H162="","",IFERROR(INDEX('Partner 5'!$D$120:INDEX('Partner 5'!$D:$D,MATCH("TOTAL Non-ENOUGH Revenue*",'Partner 5'!$A:$A,0)-1),10),0))</f>
        <v/>
      </c>
      <c r="K162" t="str">
        <f>IF($H162="","",IFERROR(INDEX('Partner 5'!$E$120:INDEX('Partner 5'!$E:$E,MATCH("TOTAL Non-ENOUGH Revenue*",'Partner 5'!$A:$A,0)-1),10),0))</f>
        <v/>
      </c>
    </row>
    <row r="163" spans="8:11" ht="15.75" customHeight="1" x14ac:dyDescent="0.3">
      <c r="H163" t="str">
        <f>IFERROR(INDEX('Partner 5'!$A$120:INDEX('Partner 5'!$A:$A,MATCH("TOTAL Non-ENOUGH Revenue*",'Partner 5'!$A:$A,0)-1),11),"")</f>
        <v/>
      </c>
      <c r="I163" t="str">
        <f>IF($H163="","",IFERROR(INDEX('Partner 5'!$C$120:INDEX('Partner 5'!$C:$C,MATCH("TOTAL Non-ENOUGH Revenue*",'Partner 5'!$A:$A,0)-1),11),0))</f>
        <v/>
      </c>
      <c r="J163" t="str">
        <f>IF($H163="","",IFERROR(INDEX('Partner 5'!$D$120:INDEX('Partner 5'!$D:$D,MATCH("TOTAL Non-ENOUGH Revenue*",'Partner 5'!$A:$A,0)-1),11),0))</f>
        <v/>
      </c>
      <c r="K163" t="str">
        <f>IF($H163="","",IFERROR(INDEX('Partner 5'!$E$120:INDEX('Partner 5'!$E:$E,MATCH("TOTAL Non-ENOUGH Revenue*",'Partner 5'!$A:$A,0)-1),11),0))</f>
        <v/>
      </c>
    </row>
    <row r="164" spans="8:11" ht="15.75" customHeight="1" x14ac:dyDescent="0.3">
      <c r="H164" t="str">
        <f>IFERROR(INDEX('Partner 5'!$A$120:INDEX('Partner 5'!$A:$A,MATCH("TOTAL Non-ENOUGH Revenue*",'Partner 5'!$A:$A,0)-1),12),"")</f>
        <v/>
      </c>
      <c r="I164" t="str">
        <f>IF($H164="","",IFERROR(INDEX('Partner 5'!$C$120:INDEX('Partner 5'!$C:$C,MATCH("TOTAL Non-ENOUGH Revenue*",'Partner 5'!$A:$A,0)-1),12),0))</f>
        <v/>
      </c>
      <c r="J164" t="str">
        <f>IF($H164="","",IFERROR(INDEX('Partner 5'!$D$120:INDEX('Partner 5'!$D:$D,MATCH("TOTAL Non-ENOUGH Revenue*",'Partner 5'!$A:$A,0)-1),12),0))</f>
        <v/>
      </c>
      <c r="K164" t="str">
        <f>IF($H164="","",IFERROR(INDEX('Partner 5'!$E$120:INDEX('Partner 5'!$E:$E,MATCH("TOTAL Non-ENOUGH Revenue*",'Partner 5'!$A:$A,0)-1),12),0))</f>
        <v/>
      </c>
    </row>
    <row r="165" spans="8:11" ht="15.75" customHeight="1" x14ac:dyDescent="0.3">
      <c r="H165" t="str">
        <f>IFERROR(INDEX('Partner 5'!$A$120:INDEX('Partner 5'!$A:$A,MATCH("TOTAL Non-ENOUGH Revenue*",'Partner 5'!$A:$A,0)-1),13),"")</f>
        <v/>
      </c>
      <c r="I165" t="str">
        <f>IF($H165="","",IFERROR(INDEX('Partner 5'!$C$120:INDEX('Partner 5'!$C:$C,MATCH("TOTAL Non-ENOUGH Revenue*",'Partner 5'!$A:$A,0)-1),13),0))</f>
        <v/>
      </c>
      <c r="J165" t="str">
        <f>IF($H165="","",IFERROR(INDEX('Partner 5'!$D$120:INDEX('Partner 5'!$D:$D,MATCH("TOTAL Non-ENOUGH Revenue*",'Partner 5'!$A:$A,0)-1),13),0))</f>
        <v/>
      </c>
      <c r="K165" t="str">
        <f>IF($H165="","",IFERROR(INDEX('Partner 5'!$E$120:INDEX('Partner 5'!$E:$E,MATCH("TOTAL Non-ENOUGH Revenue*",'Partner 5'!$A:$A,0)-1),13),0))</f>
        <v/>
      </c>
    </row>
    <row r="166" spans="8:11" ht="15.75" customHeight="1" x14ac:dyDescent="0.3">
      <c r="H166" t="str">
        <f>IFERROR(INDEX('Partner 5'!$A$120:INDEX('Partner 5'!$A:$A,MATCH("TOTAL Non-ENOUGH Revenue*",'Partner 5'!$A:$A,0)-1),14),"")</f>
        <v/>
      </c>
      <c r="I166" t="str">
        <f>IF($H166="","",IFERROR(INDEX('Partner 5'!$C$120:INDEX('Partner 5'!$C:$C,MATCH("TOTAL Non-ENOUGH Revenue*",'Partner 5'!$A:$A,0)-1),14),0))</f>
        <v/>
      </c>
      <c r="J166" t="str">
        <f>IF($H166="","",IFERROR(INDEX('Partner 5'!$D$120:INDEX('Partner 5'!$D:$D,MATCH("TOTAL Non-ENOUGH Revenue*",'Partner 5'!$A:$A,0)-1),14),0))</f>
        <v/>
      </c>
      <c r="K166" t="str">
        <f>IF($H166="","",IFERROR(INDEX('Partner 5'!$E$120:INDEX('Partner 5'!$E:$E,MATCH("TOTAL Non-ENOUGH Revenue*",'Partner 5'!$A:$A,0)-1),14),0))</f>
        <v/>
      </c>
    </row>
    <row r="167" spans="8:11" ht="15.75" customHeight="1" x14ac:dyDescent="0.3">
      <c r="H167" t="str">
        <f>IFERROR(INDEX('Partner 5'!$A$120:INDEX('Partner 5'!$A:$A,MATCH("TOTAL Non-ENOUGH Revenue*",'Partner 5'!$A:$A,0)-1),15),"")</f>
        <v/>
      </c>
      <c r="I167" t="str">
        <f>IF($H167="","",IFERROR(INDEX('Partner 5'!$C$120:INDEX('Partner 5'!$C:$C,MATCH("TOTAL Non-ENOUGH Revenue*",'Partner 5'!$A:$A,0)-1),15),0))</f>
        <v/>
      </c>
      <c r="J167" t="str">
        <f>IF($H167="","",IFERROR(INDEX('Partner 5'!$D$120:INDEX('Partner 5'!$D:$D,MATCH("TOTAL Non-ENOUGH Revenue*",'Partner 5'!$A:$A,0)-1),15),0))</f>
        <v/>
      </c>
      <c r="K167" t="str">
        <f>IF($H167="","",IFERROR(INDEX('Partner 5'!$E$120:INDEX('Partner 5'!$E:$E,MATCH("TOTAL Non-ENOUGH Revenue*",'Partner 5'!$A:$A,0)-1),15),0))</f>
        <v/>
      </c>
    </row>
    <row r="168" spans="8:11" ht="15.75" customHeight="1" x14ac:dyDescent="0.3">
      <c r="H168" t="str">
        <f>IFERROR(INDEX('Partner 5'!$A$120:INDEX('Partner 5'!$A:$A,MATCH("TOTAL Non-ENOUGH Revenue*",'Partner 5'!$A:$A,0)-1),16),"")</f>
        <v/>
      </c>
      <c r="I168" t="str">
        <f>IF($H168="","",IFERROR(INDEX('Partner 5'!$C$120:INDEX('Partner 5'!$C:$C,MATCH("TOTAL Non-ENOUGH Revenue*",'Partner 5'!$A:$A,0)-1),16),0))</f>
        <v/>
      </c>
      <c r="J168" t="str">
        <f>IF($H168="","",IFERROR(INDEX('Partner 5'!$D$120:INDEX('Partner 5'!$D:$D,MATCH("TOTAL Non-ENOUGH Revenue*",'Partner 5'!$A:$A,0)-1),16),0))</f>
        <v/>
      </c>
      <c r="K168" t="str">
        <f>IF($H168="","",IFERROR(INDEX('Partner 5'!$E$120:INDEX('Partner 5'!$E:$E,MATCH("TOTAL Non-ENOUGH Revenue*",'Partner 5'!$A:$A,0)-1),16),0))</f>
        <v/>
      </c>
    </row>
    <row r="169" spans="8:11" ht="15.75" customHeight="1" x14ac:dyDescent="0.3">
      <c r="H169" t="str">
        <f>IFERROR(INDEX('Partner 5'!$A$120:INDEX('Partner 5'!$A:$A,MATCH("TOTAL Non-ENOUGH Revenue*",'Partner 5'!$A:$A,0)-1),17),"")</f>
        <v/>
      </c>
      <c r="I169" t="str">
        <f>IF($H169="","",IFERROR(INDEX('Partner 5'!$C$120:INDEX('Partner 5'!$C:$C,MATCH("TOTAL Non-ENOUGH Revenue*",'Partner 5'!$A:$A,0)-1),17),0))</f>
        <v/>
      </c>
      <c r="J169" t="str">
        <f>IF($H169="","",IFERROR(INDEX('Partner 5'!$D$120:INDEX('Partner 5'!$D:$D,MATCH("TOTAL Non-ENOUGH Revenue*",'Partner 5'!$A:$A,0)-1),17),0))</f>
        <v/>
      </c>
      <c r="K169" t="str">
        <f>IF($H169="","",IFERROR(INDEX('Partner 5'!$E$120:INDEX('Partner 5'!$E:$E,MATCH("TOTAL Non-ENOUGH Revenue*",'Partner 5'!$A:$A,0)-1),17),0))</f>
        <v/>
      </c>
    </row>
    <row r="170" spans="8:11" ht="15.75" customHeight="1" x14ac:dyDescent="0.3">
      <c r="H170" t="str">
        <f>IFERROR(INDEX('Partner 5'!$A$120:INDEX('Partner 5'!$A:$A,MATCH("TOTAL Non-ENOUGH Revenue*",'Partner 5'!$A:$A,0)-1),18),"")</f>
        <v/>
      </c>
      <c r="I170" t="str">
        <f>IF($H170="","",IFERROR(INDEX('Partner 5'!$C$120:INDEX('Partner 5'!$C:$C,MATCH("TOTAL Non-ENOUGH Revenue*",'Partner 5'!$A:$A,0)-1),18),0))</f>
        <v/>
      </c>
      <c r="J170" t="str">
        <f>IF($H170="","",IFERROR(INDEX('Partner 5'!$D$120:INDEX('Partner 5'!$D:$D,MATCH("TOTAL Non-ENOUGH Revenue*",'Partner 5'!$A:$A,0)-1),18),0))</f>
        <v/>
      </c>
      <c r="K170" t="str">
        <f>IF($H170="","",IFERROR(INDEX('Partner 5'!$E$120:INDEX('Partner 5'!$E:$E,MATCH("TOTAL Non-ENOUGH Revenue*",'Partner 5'!$A:$A,0)-1),18),0))</f>
        <v/>
      </c>
    </row>
    <row r="171" spans="8:11" ht="15.75" customHeight="1" x14ac:dyDescent="0.3">
      <c r="H171" t="str">
        <f>IFERROR(INDEX('Partner 5'!$A$120:INDEX('Partner 5'!$A:$A,MATCH("TOTAL Non-ENOUGH Revenue*",'Partner 5'!$A:$A,0)-1),19),"")</f>
        <v/>
      </c>
      <c r="I171" t="str">
        <f>IF($H171="","",IFERROR(INDEX('Partner 5'!$C$120:INDEX('Partner 5'!$C:$C,MATCH("TOTAL Non-ENOUGH Revenue*",'Partner 5'!$A:$A,0)-1),19),0))</f>
        <v/>
      </c>
      <c r="J171" t="str">
        <f>IF($H171="","",IFERROR(INDEX('Partner 5'!$D$120:INDEX('Partner 5'!$D:$D,MATCH("TOTAL Non-ENOUGH Revenue*",'Partner 5'!$A:$A,0)-1),19),0))</f>
        <v/>
      </c>
      <c r="K171" t="str">
        <f>IF($H171="","",IFERROR(INDEX('Partner 5'!$E$120:INDEX('Partner 5'!$E:$E,MATCH("TOTAL Non-ENOUGH Revenue*",'Partner 5'!$A:$A,0)-1),19),0))</f>
        <v/>
      </c>
    </row>
    <row r="172" spans="8:11" ht="15.75" customHeight="1" x14ac:dyDescent="0.3">
      <c r="H172" t="str">
        <f>IFERROR(INDEX('Partner 5'!$A$120:INDEX('Partner 5'!$A:$A,MATCH("TOTAL Non-ENOUGH Revenue*",'Partner 5'!$A:$A,0)-1),20),"")</f>
        <v/>
      </c>
      <c r="I172" t="str">
        <f>IF($H172="","",IFERROR(INDEX('Partner 5'!$C$120:INDEX('Partner 5'!$C:$C,MATCH("TOTAL Non-ENOUGH Revenue*",'Partner 5'!$A:$A,0)-1),20),0))</f>
        <v/>
      </c>
      <c r="J172" t="str">
        <f>IF($H172="","",IFERROR(INDEX('Partner 5'!$D$120:INDEX('Partner 5'!$D:$D,MATCH("TOTAL Non-ENOUGH Revenue*",'Partner 5'!$A:$A,0)-1),20),0))</f>
        <v/>
      </c>
      <c r="K172" t="str">
        <f>IF($H172="","",IFERROR(INDEX('Partner 5'!$E$120:INDEX('Partner 5'!$E:$E,MATCH("TOTAL Non-ENOUGH Revenue*",'Partner 5'!$A:$A,0)-1),20),0))</f>
        <v/>
      </c>
    </row>
    <row r="173" spans="8:11" ht="15.75" customHeight="1" x14ac:dyDescent="0.3">
      <c r="H173">
        <f>IFERROR(INDEX('Partner 6'!$A$120:INDEX('Partner 6'!$A:$A,MATCH("TOTAL Non-ENOUGH Revenue*",'Partner 6'!$A:$A,0)-1),1),"")</f>
        <v>0</v>
      </c>
      <c r="I173">
        <f>IF($H173="","",IFERROR(INDEX('Partner 6'!$C$120:INDEX('Partner 6'!$C:$C,MATCH("TOTAL Non-ENOUGH Revenue*",'Partner 6'!$A:$A,0)-1),1),0))</f>
        <v>0</v>
      </c>
      <c r="J173">
        <f>IF($H173="","",IFERROR(INDEX('Partner 6'!$D$120:INDEX('Partner 6'!$D:$D,MATCH("TOTAL Non-ENOUGH Revenue*",'Partner 6'!$A:$A,0)-1),1),0))</f>
        <v>0</v>
      </c>
      <c r="K173">
        <f>IF($H173="","",IFERROR(INDEX('Partner 6'!$E$120:INDEX('Partner 6'!$E:$E,MATCH("TOTAL Non-ENOUGH Revenue*",'Partner 6'!$A:$A,0)-1),1),0))</f>
        <v>0</v>
      </c>
    </row>
    <row r="174" spans="8:11" ht="15.75" customHeight="1" x14ac:dyDescent="0.3">
      <c r="H174">
        <f>IFERROR(INDEX('Partner 6'!$A$120:INDEX('Partner 6'!$A:$A,MATCH("TOTAL Non-ENOUGH Revenue*",'Partner 6'!$A:$A,0)-1),2),"")</f>
        <v>0</v>
      </c>
      <c r="I174">
        <f>IF($H174="","",IFERROR(INDEX('Partner 6'!$C$120:INDEX('Partner 6'!$C:$C,MATCH("TOTAL Non-ENOUGH Revenue*",'Partner 6'!$A:$A,0)-1),2),0))</f>
        <v>0</v>
      </c>
      <c r="J174">
        <f>IF($H174="","",IFERROR(INDEX('Partner 6'!$D$120:INDEX('Partner 6'!$D:$D,MATCH("TOTAL Non-ENOUGH Revenue*",'Partner 6'!$A:$A,0)-1),2),0))</f>
        <v>0</v>
      </c>
      <c r="K174">
        <f>IF($H174="","",IFERROR(INDEX('Partner 6'!$E$120:INDEX('Partner 6'!$E:$E,MATCH("TOTAL Non-ENOUGH Revenue*",'Partner 6'!$A:$A,0)-1),2),0))</f>
        <v>0</v>
      </c>
    </row>
    <row r="175" spans="8:11" ht="15.75" customHeight="1" x14ac:dyDescent="0.3">
      <c r="H175">
        <f>IFERROR(INDEX('Partner 6'!$A$120:INDEX('Partner 6'!$A:$A,MATCH("TOTAL Non-ENOUGH Revenue*",'Partner 6'!$A:$A,0)-1),3),"")</f>
        <v>0</v>
      </c>
      <c r="I175">
        <f>IF($H175="","",IFERROR(INDEX('Partner 6'!$C$120:INDEX('Partner 6'!$C:$C,MATCH("TOTAL Non-ENOUGH Revenue*",'Partner 6'!$A:$A,0)-1),3),0))</f>
        <v>0</v>
      </c>
      <c r="J175">
        <f>IF($H175="","",IFERROR(INDEX('Partner 6'!$D$120:INDEX('Partner 6'!$D:$D,MATCH("TOTAL Non-ENOUGH Revenue*",'Partner 6'!$A:$A,0)-1),3),0))</f>
        <v>0</v>
      </c>
      <c r="K175">
        <f>IF($H175="","",IFERROR(INDEX('Partner 6'!$E$120:INDEX('Partner 6'!$E:$E,MATCH("TOTAL Non-ENOUGH Revenue*",'Partner 6'!$A:$A,0)-1),3),0))</f>
        <v>0</v>
      </c>
    </row>
    <row r="176" spans="8:11" ht="15.75" customHeight="1" x14ac:dyDescent="0.3">
      <c r="H176">
        <f>IFERROR(INDEX('Partner 6'!$A$120:INDEX('Partner 6'!$A:$A,MATCH("TOTAL Non-ENOUGH Revenue*",'Partner 6'!$A:$A,0)-1),4),"")</f>
        <v>0</v>
      </c>
      <c r="I176">
        <f>IF($H176="","",IFERROR(INDEX('Partner 6'!$C$120:INDEX('Partner 6'!$C:$C,MATCH("TOTAL Non-ENOUGH Revenue*",'Partner 6'!$A:$A,0)-1),4),0))</f>
        <v>0</v>
      </c>
      <c r="J176">
        <f>IF($H176="","",IFERROR(INDEX('Partner 6'!$D$120:INDEX('Partner 6'!$D:$D,MATCH("TOTAL Non-ENOUGH Revenue*",'Partner 6'!$A:$A,0)-1),4),0))</f>
        <v>0</v>
      </c>
      <c r="K176">
        <f>IF($H176="","",IFERROR(INDEX('Partner 6'!$E$120:INDEX('Partner 6'!$E:$E,MATCH("TOTAL Non-ENOUGH Revenue*",'Partner 6'!$A:$A,0)-1),4),0))</f>
        <v>0</v>
      </c>
    </row>
    <row r="177" spans="8:11" ht="15.75" customHeight="1" x14ac:dyDescent="0.3">
      <c r="H177">
        <f>IFERROR(INDEX('Partner 6'!$A$120:INDEX('Partner 6'!$A:$A,MATCH("TOTAL Non-ENOUGH Revenue*",'Partner 6'!$A:$A,0)-1),5),"")</f>
        <v>0</v>
      </c>
      <c r="I177">
        <f>IF($H177="","",IFERROR(INDEX('Partner 6'!$C$120:INDEX('Partner 6'!$C:$C,MATCH("TOTAL Non-ENOUGH Revenue*",'Partner 6'!$A:$A,0)-1),5),0))</f>
        <v>0</v>
      </c>
      <c r="J177">
        <f>IF($H177="","",IFERROR(INDEX('Partner 6'!$D$120:INDEX('Partner 6'!$D:$D,MATCH("TOTAL Non-ENOUGH Revenue*",'Partner 6'!$A:$A,0)-1),5),0))</f>
        <v>0</v>
      </c>
      <c r="K177">
        <f>IF($H177="","",IFERROR(INDEX('Partner 6'!$E$120:INDEX('Partner 6'!$E:$E,MATCH("TOTAL Non-ENOUGH Revenue*",'Partner 6'!$A:$A,0)-1),5),0))</f>
        <v>0</v>
      </c>
    </row>
    <row r="178" spans="8:11" ht="15.75" customHeight="1" x14ac:dyDescent="0.3">
      <c r="H178" t="str">
        <f>IFERROR(INDEX('Partner 6'!$A$120:INDEX('Partner 6'!$A:$A,MATCH("TOTAL Non-ENOUGH Revenue*",'Partner 6'!$A:$A,0)-1),6),"")</f>
        <v/>
      </c>
      <c r="I178" t="str">
        <f>IF($H178="","",IFERROR(INDEX('Partner 6'!$C$120:INDEX('Partner 6'!$C:$C,MATCH("TOTAL Non-ENOUGH Revenue*",'Partner 6'!$A:$A,0)-1),6),0))</f>
        <v/>
      </c>
      <c r="J178" t="str">
        <f>IF($H178="","",IFERROR(INDEX('Partner 6'!$D$120:INDEX('Partner 6'!$D:$D,MATCH("TOTAL Non-ENOUGH Revenue*",'Partner 6'!$A:$A,0)-1),6),0))</f>
        <v/>
      </c>
      <c r="K178" t="str">
        <f>IF($H178="","",IFERROR(INDEX('Partner 6'!$E$120:INDEX('Partner 6'!$E:$E,MATCH("TOTAL Non-ENOUGH Revenue*",'Partner 6'!$A:$A,0)-1),6),0))</f>
        <v/>
      </c>
    </row>
    <row r="179" spans="8:11" ht="15.75" customHeight="1" x14ac:dyDescent="0.3">
      <c r="H179" t="str">
        <f>IFERROR(INDEX('Partner 6'!$A$120:INDEX('Partner 6'!$A:$A,MATCH("TOTAL Non-ENOUGH Revenue*",'Partner 6'!$A:$A,0)-1),7),"")</f>
        <v/>
      </c>
      <c r="I179" t="str">
        <f>IF($H179="","",IFERROR(INDEX('Partner 6'!$C$120:INDEX('Partner 6'!$C:$C,MATCH("TOTAL Non-ENOUGH Revenue*",'Partner 6'!$A:$A,0)-1),7),0))</f>
        <v/>
      </c>
      <c r="J179" t="str">
        <f>IF($H179="","",IFERROR(INDEX('Partner 6'!$D$120:INDEX('Partner 6'!$D:$D,MATCH("TOTAL Non-ENOUGH Revenue*",'Partner 6'!$A:$A,0)-1),7),0))</f>
        <v/>
      </c>
      <c r="K179" t="str">
        <f>IF($H179="","",IFERROR(INDEX('Partner 6'!$E$120:INDEX('Partner 6'!$E:$E,MATCH("TOTAL Non-ENOUGH Revenue*",'Partner 6'!$A:$A,0)-1),7),0))</f>
        <v/>
      </c>
    </row>
    <row r="180" spans="8:11" ht="15.75" customHeight="1" x14ac:dyDescent="0.3">
      <c r="H180" t="str">
        <f>IFERROR(INDEX('Partner 6'!$A$120:INDEX('Partner 6'!$A:$A,MATCH("TOTAL Non-ENOUGH Revenue*",'Partner 6'!$A:$A,0)-1),8),"")</f>
        <v/>
      </c>
      <c r="I180" t="str">
        <f>IF($H180="","",IFERROR(INDEX('Partner 6'!$C$120:INDEX('Partner 6'!$C:$C,MATCH("TOTAL Non-ENOUGH Revenue*",'Partner 6'!$A:$A,0)-1),8),0))</f>
        <v/>
      </c>
      <c r="J180" t="str">
        <f>IF($H180="","",IFERROR(INDEX('Partner 6'!$D$120:INDEX('Partner 6'!$D:$D,MATCH("TOTAL Non-ENOUGH Revenue*",'Partner 6'!$A:$A,0)-1),8),0))</f>
        <v/>
      </c>
      <c r="K180" t="str">
        <f>IF($H180="","",IFERROR(INDEX('Partner 6'!$E$120:INDEX('Partner 6'!$E:$E,MATCH("TOTAL Non-ENOUGH Revenue*",'Partner 6'!$A:$A,0)-1),8),0))</f>
        <v/>
      </c>
    </row>
    <row r="181" spans="8:11" ht="15.75" customHeight="1" x14ac:dyDescent="0.3">
      <c r="H181" t="str">
        <f>IFERROR(INDEX('Partner 6'!$A$120:INDEX('Partner 6'!$A:$A,MATCH("TOTAL Non-ENOUGH Revenue*",'Partner 6'!$A:$A,0)-1),9),"")</f>
        <v/>
      </c>
      <c r="I181" t="str">
        <f>IF($H181="","",IFERROR(INDEX('Partner 6'!$C$120:INDEX('Partner 6'!$C:$C,MATCH("TOTAL Non-ENOUGH Revenue*",'Partner 6'!$A:$A,0)-1),9),0))</f>
        <v/>
      </c>
      <c r="J181" t="str">
        <f>IF($H181="","",IFERROR(INDEX('Partner 6'!$D$120:INDEX('Partner 6'!$D:$D,MATCH("TOTAL Non-ENOUGH Revenue*",'Partner 6'!$A:$A,0)-1),9),0))</f>
        <v/>
      </c>
      <c r="K181" t="str">
        <f>IF($H181="","",IFERROR(INDEX('Partner 6'!$E$120:INDEX('Partner 6'!$E:$E,MATCH("TOTAL Non-ENOUGH Revenue*",'Partner 6'!$A:$A,0)-1),9),0))</f>
        <v/>
      </c>
    </row>
    <row r="182" spans="8:11" ht="15.75" customHeight="1" x14ac:dyDescent="0.3">
      <c r="H182" t="str">
        <f>IFERROR(INDEX('Partner 6'!$A$120:INDEX('Partner 6'!$A:$A,MATCH("TOTAL Non-ENOUGH Revenue*",'Partner 6'!$A:$A,0)-1),10),"")</f>
        <v/>
      </c>
      <c r="I182" t="str">
        <f>IF($H182="","",IFERROR(INDEX('Partner 6'!$C$120:INDEX('Partner 6'!$C:$C,MATCH("TOTAL Non-ENOUGH Revenue*",'Partner 6'!$A:$A,0)-1),10),0))</f>
        <v/>
      </c>
      <c r="J182" t="str">
        <f>IF($H182="","",IFERROR(INDEX('Partner 6'!$D$120:INDEX('Partner 6'!$D:$D,MATCH("TOTAL Non-ENOUGH Revenue*",'Partner 6'!$A:$A,0)-1),10),0))</f>
        <v/>
      </c>
      <c r="K182" t="str">
        <f>IF($H182="","",IFERROR(INDEX('Partner 6'!$E$120:INDEX('Partner 6'!$E:$E,MATCH("TOTAL Non-ENOUGH Revenue*",'Partner 6'!$A:$A,0)-1),10),0))</f>
        <v/>
      </c>
    </row>
    <row r="183" spans="8:11" ht="15.75" customHeight="1" x14ac:dyDescent="0.3">
      <c r="H183" t="str">
        <f>IFERROR(INDEX('Partner 6'!$A$120:INDEX('Partner 6'!$A:$A,MATCH("TOTAL Non-ENOUGH Revenue*",'Partner 6'!$A:$A,0)-1),11),"")</f>
        <v/>
      </c>
      <c r="I183" t="str">
        <f>IF($H183="","",IFERROR(INDEX('Partner 6'!$C$120:INDEX('Partner 6'!$C:$C,MATCH("TOTAL Non-ENOUGH Revenue*",'Partner 6'!$A:$A,0)-1),11),0))</f>
        <v/>
      </c>
      <c r="J183" t="str">
        <f>IF($H183="","",IFERROR(INDEX('Partner 6'!$D$120:INDEX('Partner 6'!$D:$D,MATCH("TOTAL Non-ENOUGH Revenue*",'Partner 6'!$A:$A,0)-1),11),0))</f>
        <v/>
      </c>
      <c r="K183" t="str">
        <f>IF($H183="","",IFERROR(INDEX('Partner 6'!$E$120:INDEX('Partner 6'!$E:$E,MATCH("TOTAL Non-ENOUGH Revenue*",'Partner 6'!$A:$A,0)-1),11),0))</f>
        <v/>
      </c>
    </row>
    <row r="184" spans="8:11" ht="15.75" customHeight="1" x14ac:dyDescent="0.3">
      <c r="H184" t="str">
        <f>IFERROR(INDEX('Partner 6'!$A$120:INDEX('Partner 6'!$A:$A,MATCH("TOTAL Non-ENOUGH Revenue*",'Partner 6'!$A:$A,0)-1),12),"")</f>
        <v/>
      </c>
      <c r="I184" t="str">
        <f>IF($H184="","",IFERROR(INDEX('Partner 6'!$C$120:INDEX('Partner 6'!$C:$C,MATCH("TOTAL Non-ENOUGH Revenue*",'Partner 6'!$A:$A,0)-1),12),0))</f>
        <v/>
      </c>
      <c r="J184" t="str">
        <f>IF($H184="","",IFERROR(INDEX('Partner 6'!$D$120:INDEX('Partner 6'!$D:$D,MATCH("TOTAL Non-ENOUGH Revenue*",'Partner 6'!$A:$A,0)-1),12),0))</f>
        <v/>
      </c>
      <c r="K184" t="str">
        <f>IF($H184="","",IFERROR(INDEX('Partner 6'!$E$120:INDEX('Partner 6'!$E:$E,MATCH("TOTAL Non-ENOUGH Revenue*",'Partner 6'!$A:$A,0)-1),12),0))</f>
        <v/>
      </c>
    </row>
    <row r="185" spans="8:11" ht="15.75" customHeight="1" x14ac:dyDescent="0.3">
      <c r="H185" t="str">
        <f>IFERROR(INDEX('Partner 6'!$A$120:INDEX('Partner 6'!$A:$A,MATCH("TOTAL Non-ENOUGH Revenue*",'Partner 6'!$A:$A,0)-1),13),"")</f>
        <v/>
      </c>
      <c r="I185" t="str">
        <f>IF($H185="","",IFERROR(INDEX('Partner 6'!$C$120:INDEX('Partner 6'!$C:$C,MATCH("TOTAL Non-ENOUGH Revenue*",'Partner 6'!$A:$A,0)-1),13),0))</f>
        <v/>
      </c>
      <c r="J185" t="str">
        <f>IF($H185="","",IFERROR(INDEX('Partner 6'!$D$120:INDEX('Partner 6'!$D:$D,MATCH("TOTAL Non-ENOUGH Revenue*",'Partner 6'!$A:$A,0)-1),13),0))</f>
        <v/>
      </c>
      <c r="K185" t="str">
        <f>IF($H185="","",IFERROR(INDEX('Partner 6'!$E$120:INDEX('Partner 6'!$E:$E,MATCH("TOTAL Non-ENOUGH Revenue*",'Partner 6'!$A:$A,0)-1),13),0))</f>
        <v/>
      </c>
    </row>
    <row r="186" spans="8:11" ht="15.75" customHeight="1" x14ac:dyDescent="0.3">
      <c r="H186" t="str">
        <f>IFERROR(INDEX('Partner 6'!$A$120:INDEX('Partner 6'!$A:$A,MATCH("TOTAL Non-ENOUGH Revenue*",'Partner 6'!$A:$A,0)-1),14),"")</f>
        <v/>
      </c>
      <c r="I186" t="str">
        <f>IF($H186="","",IFERROR(INDEX('Partner 6'!$C$120:INDEX('Partner 6'!$C:$C,MATCH("TOTAL Non-ENOUGH Revenue*",'Partner 6'!$A:$A,0)-1),14),0))</f>
        <v/>
      </c>
      <c r="J186" t="str">
        <f>IF($H186="","",IFERROR(INDEX('Partner 6'!$D$120:INDEX('Partner 6'!$D:$D,MATCH("TOTAL Non-ENOUGH Revenue*",'Partner 6'!$A:$A,0)-1),14),0))</f>
        <v/>
      </c>
      <c r="K186" t="str">
        <f>IF($H186="","",IFERROR(INDEX('Partner 6'!$E$120:INDEX('Partner 6'!$E:$E,MATCH("TOTAL Non-ENOUGH Revenue*",'Partner 6'!$A:$A,0)-1),14),0))</f>
        <v/>
      </c>
    </row>
    <row r="187" spans="8:11" ht="15.75" customHeight="1" x14ac:dyDescent="0.3">
      <c r="H187" t="str">
        <f>IFERROR(INDEX('Partner 6'!$A$120:INDEX('Partner 6'!$A:$A,MATCH("TOTAL Non-ENOUGH Revenue*",'Partner 6'!$A:$A,0)-1),15),"")</f>
        <v/>
      </c>
      <c r="I187" t="str">
        <f>IF($H187="","",IFERROR(INDEX('Partner 6'!$C$120:INDEX('Partner 6'!$C:$C,MATCH("TOTAL Non-ENOUGH Revenue*",'Partner 6'!$A:$A,0)-1),15),0))</f>
        <v/>
      </c>
      <c r="J187" t="str">
        <f>IF($H187="","",IFERROR(INDEX('Partner 6'!$D$120:INDEX('Partner 6'!$D:$D,MATCH("TOTAL Non-ENOUGH Revenue*",'Partner 6'!$A:$A,0)-1),15),0))</f>
        <v/>
      </c>
      <c r="K187" t="str">
        <f>IF($H187="","",IFERROR(INDEX('Partner 6'!$E$120:INDEX('Partner 6'!$E:$E,MATCH("TOTAL Non-ENOUGH Revenue*",'Partner 6'!$A:$A,0)-1),15),0))</f>
        <v/>
      </c>
    </row>
    <row r="188" spans="8:11" ht="15.75" customHeight="1" x14ac:dyDescent="0.3">
      <c r="H188" t="str">
        <f>IFERROR(INDEX('Partner 6'!$A$120:INDEX('Partner 6'!$A:$A,MATCH("TOTAL Non-ENOUGH Revenue*",'Partner 6'!$A:$A,0)-1),16),"")</f>
        <v/>
      </c>
      <c r="I188" t="str">
        <f>IF($H188="","",IFERROR(INDEX('Partner 6'!$C$120:INDEX('Partner 6'!$C:$C,MATCH("TOTAL Non-ENOUGH Revenue*",'Partner 6'!$A:$A,0)-1),16),0))</f>
        <v/>
      </c>
      <c r="J188" t="str">
        <f>IF($H188="","",IFERROR(INDEX('Partner 6'!$D$120:INDEX('Partner 6'!$D:$D,MATCH("TOTAL Non-ENOUGH Revenue*",'Partner 6'!$A:$A,0)-1),16),0))</f>
        <v/>
      </c>
      <c r="K188" t="str">
        <f>IF($H188="","",IFERROR(INDEX('Partner 6'!$E$120:INDEX('Partner 6'!$E:$E,MATCH("TOTAL Non-ENOUGH Revenue*",'Partner 6'!$A:$A,0)-1),16),0))</f>
        <v/>
      </c>
    </row>
    <row r="189" spans="8:11" ht="15.75" customHeight="1" x14ac:dyDescent="0.3">
      <c r="H189" t="str">
        <f>IFERROR(INDEX('Partner 6'!$A$120:INDEX('Partner 6'!$A:$A,MATCH("TOTAL Non-ENOUGH Revenue*",'Partner 6'!$A:$A,0)-1),17),"")</f>
        <v/>
      </c>
      <c r="I189" t="str">
        <f>IF($H189="","",IFERROR(INDEX('Partner 6'!$C$120:INDEX('Partner 6'!$C:$C,MATCH("TOTAL Non-ENOUGH Revenue*",'Partner 6'!$A:$A,0)-1),17),0))</f>
        <v/>
      </c>
      <c r="J189" t="str">
        <f>IF($H189="","",IFERROR(INDEX('Partner 6'!$D$120:INDEX('Partner 6'!$D:$D,MATCH("TOTAL Non-ENOUGH Revenue*",'Partner 6'!$A:$A,0)-1),17),0))</f>
        <v/>
      </c>
      <c r="K189" t="str">
        <f>IF($H189="","",IFERROR(INDEX('Partner 6'!$E$120:INDEX('Partner 6'!$E:$E,MATCH("TOTAL Non-ENOUGH Revenue*",'Partner 6'!$A:$A,0)-1),17),0))</f>
        <v/>
      </c>
    </row>
    <row r="190" spans="8:11" ht="15.75" customHeight="1" x14ac:dyDescent="0.3">
      <c r="H190" t="str">
        <f>IFERROR(INDEX('Partner 6'!$A$120:INDEX('Partner 6'!$A:$A,MATCH("TOTAL Non-ENOUGH Revenue*",'Partner 6'!$A:$A,0)-1),18),"")</f>
        <v/>
      </c>
      <c r="I190" t="str">
        <f>IF($H190="","",IFERROR(INDEX('Partner 6'!$C$120:INDEX('Partner 6'!$C:$C,MATCH("TOTAL Non-ENOUGH Revenue*",'Partner 6'!$A:$A,0)-1),18),0))</f>
        <v/>
      </c>
      <c r="J190" t="str">
        <f>IF($H190="","",IFERROR(INDEX('Partner 6'!$D$120:INDEX('Partner 6'!$D:$D,MATCH("TOTAL Non-ENOUGH Revenue*",'Partner 6'!$A:$A,0)-1),18),0))</f>
        <v/>
      </c>
      <c r="K190" t="str">
        <f>IF($H190="","",IFERROR(INDEX('Partner 6'!$E$120:INDEX('Partner 6'!$E:$E,MATCH("TOTAL Non-ENOUGH Revenue*",'Partner 6'!$A:$A,0)-1),18),0))</f>
        <v/>
      </c>
    </row>
    <row r="191" spans="8:11" ht="15.75" customHeight="1" x14ac:dyDescent="0.3">
      <c r="H191" t="str">
        <f>IFERROR(INDEX('Partner 6'!$A$120:INDEX('Partner 6'!$A:$A,MATCH("TOTAL Non-ENOUGH Revenue*",'Partner 6'!$A:$A,0)-1),19),"")</f>
        <v/>
      </c>
      <c r="I191" t="str">
        <f>IF($H191="","",IFERROR(INDEX('Partner 6'!$C$120:INDEX('Partner 6'!$C:$C,MATCH("TOTAL Non-ENOUGH Revenue*",'Partner 6'!$A:$A,0)-1),19),0))</f>
        <v/>
      </c>
      <c r="J191" t="str">
        <f>IF($H191="","",IFERROR(INDEX('Partner 6'!$D$120:INDEX('Partner 6'!$D:$D,MATCH("TOTAL Non-ENOUGH Revenue*",'Partner 6'!$A:$A,0)-1),19),0))</f>
        <v/>
      </c>
      <c r="K191" t="str">
        <f>IF($H191="","",IFERROR(INDEX('Partner 6'!$E$120:INDEX('Partner 6'!$E:$E,MATCH("TOTAL Non-ENOUGH Revenue*",'Partner 6'!$A:$A,0)-1),19),0))</f>
        <v/>
      </c>
    </row>
    <row r="192" spans="8:11" ht="15.75" customHeight="1" x14ac:dyDescent="0.3">
      <c r="H192" t="str">
        <f>IFERROR(INDEX('Partner 6'!$A$120:INDEX('Partner 6'!$A:$A,MATCH("TOTAL Non-ENOUGH Revenue*",'Partner 6'!$A:$A,0)-1),20),"")</f>
        <v/>
      </c>
      <c r="I192" t="str">
        <f>IF($H192="","",IFERROR(INDEX('Partner 6'!$C$120:INDEX('Partner 6'!$C:$C,MATCH("TOTAL Non-ENOUGH Revenue*",'Partner 6'!$A:$A,0)-1),20),0))</f>
        <v/>
      </c>
      <c r="J192" t="str">
        <f>IF($H192="","",IFERROR(INDEX('Partner 6'!$D$120:INDEX('Partner 6'!$D:$D,MATCH("TOTAL Non-ENOUGH Revenue*",'Partner 6'!$A:$A,0)-1),20),0))</f>
        <v/>
      </c>
      <c r="K192" t="str">
        <f>IF($H192="","",IFERROR(INDEX('Partner 6'!$E$120:INDEX('Partner 6'!$E:$E,MATCH("TOTAL Non-ENOUGH Revenue*",'Partner 6'!$A:$A,0)-1),20),0))</f>
        <v/>
      </c>
    </row>
    <row r="193" spans="8:11" ht="15.75" customHeight="1" x14ac:dyDescent="0.3">
      <c r="H193">
        <f>IFERROR(INDEX('Partner 7'!$A$120:INDEX('Partner 7'!$A:$A,MATCH("TOTAL Non-ENOUGH Revenue*",'Partner 7'!$A:$A,0)-1),1),"")</f>
        <v>0</v>
      </c>
      <c r="I193">
        <f>IF($H193="","",IFERROR(INDEX('Partner 7'!$C$120:INDEX('Partner 7'!$C:$C,MATCH("TOTAL Non-ENOUGH Revenue*",'Partner 7'!$A:$A,0)-1),1),0))</f>
        <v>0</v>
      </c>
      <c r="J193">
        <f>IF($H193="","",IFERROR(INDEX('Partner 7'!$D$120:INDEX('Partner 7'!$D:$D,MATCH("TOTAL Non-ENOUGH Revenue*",'Partner 7'!$A:$A,0)-1),1),0))</f>
        <v>0</v>
      </c>
      <c r="K193">
        <f>IF($H193="","",IFERROR(INDEX('Partner 7'!$E$120:INDEX('Partner 7'!$E:$E,MATCH("TOTAL Non-ENOUGH Revenue*",'Partner 7'!$A:$A,0)-1),1),0))</f>
        <v>0</v>
      </c>
    </row>
    <row r="194" spans="8:11" ht="15.75" customHeight="1" x14ac:dyDescent="0.3">
      <c r="H194">
        <f>IFERROR(INDEX('Partner 7'!$A$120:INDEX('Partner 7'!$A:$A,MATCH("TOTAL Non-ENOUGH Revenue*",'Partner 7'!$A:$A,0)-1),2),"")</f>
        <v>0</v>
      </c>
      <c r="I194">
        <f>IF($H194="","",IFERROR(INDEX('Partner 7'!$C$120:INDEX('Partner 7'!$C:$C,MATCH("TOTAL Non-ENOUGH Revenue*",'Partner 7'!$A:$A,0)-1),2),0))</f>
        <v>0</v>
      </c>
      <c r="J194">
        <f>IF($H194="","",IFERROR(INDEX('Partner 7'!$D$120:INDEX('Partner 7'!$D:$D,MATCH("TOTAL Non-ENOUGH Revenue*",'Partner 7'!$A:$A,0)-1),2),0))</f>
        <v>0</v>
      </c>
      <c r="K194">
        <f>IF($H194="","",IFERROR(INDEX('Partner 7'!$E$120:INDEX('Partner 7'!$E:$E,MATCH("TOTAL Non-ENOUGH Revenue*",'Partner 7'!$A:$A,0)-1),2),0))</f>
        <v>0</v>
      </c>
    </row>
    <row r="195" spans="8:11" ht="15.75" customHeight="1" x14ac:dyDescent="0.3">
      <c r="H195">
        <f>IFERROR(INDEX('Partner 7'!$A$120:INDEX('Partner 7'!$A:$A,MATCH("TOTAL Non-ENOUGH Revenue*",'Partner 7'!$A:$A,0)-1),3),"")</f>
        <v>0</v>
      </c>
      <c r="I195">
        <f>IF($H195="","",IFERROR(INDEX('Partner 7'!$C$120:INDEX('Partner 7'!$C:$C,MATCH("TOTAL Non-ENOUGH Revenue*",'Partner 7'!$A:$A,0)-1),3),0))</f>
        <v>0</v>
      </c>
      <c r="J195">
        <f>IF($H195="","",IFERROR(INDEX('Partner 7'!$D$120:INDEX('Partner 7'!$D:$D,MATCH("TOTAL Non-ENOUGH Revenue*",'Partner 7'!$A:$A,0)-1),3),0))</f>
        <v>0</v>
      </c>
      <c r="K195">
        <f>IF($H195="","",IFERROR(INDEX('Partner 7'!$E$120:INDEX('Partner 7'!$E:$E,MATCH("TOTAL Non-ENOUGH Revenue*",'Partner 7'!$A:$A,0)-1),3),0))</f>
        <v>0</v>
      </c>
    </row>
    <row r="196" spans="8:11" ht="15.75" customHeight="1" x14ac:dyDescent="0.3">
      <c r="H196">
        <f>IFERROR(INDEX('Partner 7'!$A$120:INDEX('Partner 7'!$A:$A,MATCH("TOTAL Non-ENOUGH Revenue*",'Partner 7'!$A:$A,0)-1),4),"")</f>
        <v>0</v>
      </c>
      <c r="I196">
        <f>IF($H196="","",IFERROR(INDEX('Partner 7'!$C$120:INDEX('Partner 7'!$C:$C,MATCH("TOTAL Non-ENOUGH Revenue*",'Partner 7'!$A:$A,0)-1),4),0))</f>
        <v>0</v>
      </c>
      <c r="J196">
        <f>IF($H196="","",IFERROR(INDEX('Partner 7'!$D$120:INDEX('Partner 7'!$D:$D,MATCH("TOTAL Non-ENOUGH Revenue*",'Partner 7'!$A:$A,0)-1),4),0))</f>
        <v>0</v>
      </c>
      <c r="K196">
        <f>IF($H196="","",IFERROR(INDEX('Partner 7'!$E$120:INDEX('Partner 7'!$E:$E,MATCH("TOTAL Non-ENOUGH Revenue*",'Partner 7'!$A:$A,0)-1),4),0))</f>
        <v>0</v>
      </c>
    </row>
    <row r="197" spans="8:11" ht="15.75" customHeight="1" x14ac:dyDescent="0.3">
      <c r="H197">
        <f>IFERROR(INDEX('Partner 7'!$A$120:INDEX('Partner 7'!$A:$A,MATCH("TOTAL Non-ENOUGH Revenue*",'Partner 7'!$A:$A,0)-1),5),"")</f>
        <v>0</v>
      </c>
      <c r="I197">
        <f>IF($H197="","",IFERROR(INDEX('Partner 7'!$C$120:INDEX('Partner 7'!$C:$C,MATCH("TOTAL Non-ENOUGH Revenue*",'Partner 7'!$A:$A,0)-1),5),0))</f>
        <v>0</v>
      </c>
      <c r="J197">
        <f>IF($H197="","",IFERROR(INDEX('Partner 7'!$D$120:INDEX('Partner 7'!$D:$D,MATCH("TOTAL Non-ENOUGH Revenue*",'Partner 7'!$A:$A,0)-1),5),0))</f>
        <v>0</v>
      </c>
      <c r="K197">
        <f>IF($H197="","",IFERROR(INDEX('Partner 7'!$E$120:INDEX('Partner 7'!$E:$E,MATCH("TOTAL Non-ENOUGH Revenue*",'Partner 7'!$A:$A,0)-1),5),0))</f>
        <v>0</v>
      </c>
    </row>
    <row r="198" spans="8:11" ht="15.75" customHeight="1" x14ac:dyDescent="0.3">
      <c r="H198" t="str">
        <f>IFERROR(INDEX('Partner 7'!$A$120:INDEX('Partner 7'!$A:$A,MATCH("TOTAL Non-ENOUGH Revenue*",'Partner 7'!$A:$A,0)-1),6),"")</f>
        <v/>
      </c>
      <c r="I198" t="str">
        <f>IF($H198="","",IFERROR(INDEX('Partner 7'!$C$120:INDEX('Partner 7'!$C:$C,MATCH("TOTAL Non-ENOUGH Revenue*",'Partner 7'!$A:$A,0)-1),6),0))</f>
        <v/>
      </c>
      <c r="J198" t="str">
        <f>IF($H198="","",IFERROR(INDEX('Partner 7'!$D$120:INDEX('Partner 7'!$D:$D,MATCH("TOTAL Non-ENOUGH Revenue*",'Partner 7'!$A:$A,0)-1),6),0))</f>
        <v/>
      </c>
      <c r="K198" t="str">
        <f>IF($H198="","",IFERROR(INDEX('Partner 7'!$E$120:INDEX('Partner 7'!$E:$E,MATCH("TOTAL Non-ENOUGH Revenue*",'Partner 7'!$A:$A,0)-1),6),0))</f>
        <v/>
      </c>
    </row>
    <row r="199" spans="8:11" ht="15.75" customHeight="1" x14ac:dyDescent="0.3">
      <c r="H199" t="str">
        <f>IFERROR(INDEX('Partner 7'!$A$120:INDEX('Partner 7'!$A:$A,MATCH("TOTAL Non-ENOUGH Revenue*",'Partner 7'!$A:$A,0)-1),7),"")</f>
        <v/>
      </c>
      <c r="I199" t="str">
        <f>IF($H199="","",IFERROR(INDEX('Partner 7'!$C$120:INDEX('Partner 7'!$C:$C,MATCH("TOTAL Non-ENOUGH Revenue*",'Partner 7'!$A:$A,0)-1),7),0))</f>
        <v/>
      </c>
      <c r="J199" t="str">
        <f>IF($H199="","",IFERROR(INDEX('Partner 7'!$D$120:INDEX('Partner 7'!$D:$D,MATCH("TOTAL Non-ENOUGH Revenue*",'Partner 7'!$A:$A,0)-1),7),0))</f>
        <v/>
      </c>
      <c r="K199" t="str">
        <f>IF($H199="","",IFERROR(INDEX('Partner 7'!$E$120:INDEX('Partner 7'!$E:$E,MATCH("TOTAL Non-ENOUGH Revenue*",'Partner 7'!$A:$A,0)-1),7),0))</f>
        <v/>
      </c>
    </row>
    <row r="200" spans="8:11" ht="15.75" customHeight="1" x14ac:dyDescent="0.3">
      <c r="H200" t="str">
        <f>IFERROR(INDEX('Partner 7'!$A$120:INDEX('Partner 7'!$A:$A,MATCH("TOTAL Non-ENOUGH Revenue*",'Partner 7'!$A:$A,0)-1),8),"")</f>
        <v/>
      </c>
      <c r="I200" t="str">
        <f>IF($H200="","",IFERROR(INDEX('Partner 7'!$C$120:INDEX('Partner 7'!$C:$C,MATCH("TOTAL Non-ENOUGH Revenue*",'Partner 7'!$A:$A,0)-1),8),0))</f>
        <v/>
      </c>
      <c r="J200" t="str">
        <f>IF($H200="","",IFERROR(INDEX('Partner 7'!$D$120:INDEX('Partner 7'!$D:$D,MATCH("TOTAL Non-ENOUGH Revenue*",'Partner 7'!$A:$A,0)-1),8),0))</f>
        <v/>
      </c>
      <c r="K200" t="str">
        <f>IF($H200="","",IFERROR(INDEX('Partner 7'!$E$120:INDEX('Partner 7'!$E:$E,MATCH("TOTAL Non-ENOUGH Revenue*",'Partner 7'!$A:$A,0)-1),8),0))</f>
        <v/>
      </c>
    </row>
    <row r="201" spans="8:11" ht="15.75" customHeight="1" x14ac:dyDescent="0.3">
      <c r="H201" t="str">
        <f>IFERROR(INDEX('Partner 7'!$A$120:INDEX('Partner 7'!$A:$A,MATCH("TOTAL Non-ENOUGH Revenue*",'Partner 7'!$A:$A,0)-1),9),"")</f>
        <v/>
      </c>
      <c r="I201" t="str">
        <f>IF($H201="","",IFERROR(INDEX('Partner 7'!$C$120:INDEX('Partner 7'!$C:$C,MATCH("TOTAL Non-ENOUGH Revenue*",'Partner 7'!$A:$A,0)-1),9),0))</f>
        <v/>
      </c>
      <c r="J201" t="str">
        <f>IF($H201="","",IFERROR(INDEX('Partner 7'!$D$120:INDEX('Partner 7'!$D:$D,MATCH("TOTAL Non-ENOUGH Revenue*",'Partner 7'!$A:$A,0)-1),9),0))</f>
        <v/>
      </c>
      <c r="K201" t="str">
        <f>IF($H201="","",IFERROR(INDEX('Partner 7'!$E$120:INDEX('Partner 7'!$E:$E,MATCH("TOTAL Non-ENOUGH Revenue*",'Partner 7'!$A:$A,0)-1),9),0))</f>
        <v/>
      </c>
    </row>
    <row r="202" spans="8:11" ht="15.75" customHeight="1" x14ac:dyDescent="0.3">
      <c r="H202" t="str">
        <f>IFERROR(INDEX('Partner 7'!$A$120:INDEX('Partner 7'!$A:$A,MATCH("TOTAL Non-ENOUGH Revenue*",'Partner 7'!$A:$A,0)-1),10),"")</f>
        <v/>
      </c>
      <c r="I202" t="str">
        <f>IF($H202="","",IFERROR(INDEX('Partner 7'!$C$120:INDEX('Partner 7'!$C:$C,MATCH("TOTAL Non-ENOUGH Revenue*",'Partner 7'!$A:$A,0)-1),10),0))</f>
        <v/>
      </c>
      <c r="J202" t="str">
        <f>IF($H202="","",IFERROR(INDEX('Partner 7'!$D$120:INDEX('Partner 7'!$D:$D,MATCH("TOTAL Non-ENOUGH Revenue*",'Partner 7'!$A:$A,0)-1),10),0))</f>
        <v/>
      </c>
      <c r="K202" t="str">
        <f>IF($H202="","",IFERROR(INDEX('Partner 7'!$E$120:INDEX('Partner 7'!$E:$E,MATCH("TOTAL Non-ENOUGH Revenue*",'Partner 7'!$A:$A,0)-1),10),0))</f>
        <v/>
      </c>
    </row>
    <row r="203" spans="8:11" ht="15.75" customHeight="1" x14ac:dyDescent="0.3">
      <c r="H203" t="str">
        <f>IFERROR(INDEX('Partner 7'!$A$120:INDEX('Partner 7'!$A:$A,MATCH("TOTAL Non-ENOUGH Revenue*",'Partner 7'!$A:$A,0)-1),11),"")</f>
        <v/>
      </c>
      <c r="I203" t="str">
        <f>IF($H203="","",IFERROR(INDEX('Partner 7'!$C$120:INDEX('Partner 7'!$C:$C,MATCH("TOTAL Non-ENOUGH Revenue*",'Partner 7'!$A:$A,0)-1),11),0))</f>
        <v/>
      </c>
      <c r="J203" t="str">
        <f>IF($H203="","",IFERROR(INDEX('Partner 7'!$D$120:INDEX('Partner 7'!$D:$D,MATCH("TOTAL Non-ENOUGH Revenue*",'Partner 7'!$A:$A,0)-1),11),0))</f>
        <v/>
      </c>
      <c r="K203" t="str">
        <f>IF($H203="","",IFERROR(INDEX('Partner 7'!$E$120:INDEX('Partner 7'!$E:$E,MATCH("TOTAL Non-ENOUGH Revenue*",'Partner 7'!$A:$A,0)-1),11),0))</f>
        <v/>
      </c>
    </row>
    <row r="204" spans="8:11" ht="15.75" customHeight="1" x14ac:dyDescent="0.3">
      <c r="H204" t="str">
        <f>IFERROR(INDEX('Partner 7'!$A$120:INDEX('Partner 7'!$A:$A,MATCH("TOTAL Non-ENOUGH Revenue*",'Partner 7'!$A:$A,0)-1),12),"")</f>
        <v/>
      </c>
      <c r="I204" t="str">
        <f>IF($H204="","",IFERROR(INDEX('Partner 7'!$C$120:INDEX('Partner 7'!$C:$C,MATCH("TOTAL Non-ENOUGH Revenue*",'Partner 7'!$A:$A,0)-1),12),0))</f>
        <v/>
      </c>
      <c r="J204" t="str">
        <f>IF($H204="","",IFERROR(INDEX('Partner 7'!$D$120:INDEX('Partner 7'!$D:$D,MATCH("TOTAL Non-ENOUGH Revenue*",'Partner 7'!$A:$A,0)-1),12),0))</f>
        <v/>
      </c>
      <c r="K204" t="str">
        <f>IF($H204="","",IFERROR(INDEX('Partner 7'!$E$120:INDEX('Partner 7'!$E:$E,MATCH("TOTAL Non-ENOUGH Revenue*",'Partner 7'!$A:$A,0)-1),12),0))</f>
        <v/>
      </c>
    </row>
    <row r="205" spans="8:11" ht="15.75" customHeight="1" x14ac:dyDescent="0.3">
      <c r="H205" t="str">
        <f>IFERROR(INDEX('Partner 7'!$A$120:INDEX('Partner 7'!$A:$A,MATCH("TOTAL Non-ENOUGH Revenue*",'Partner 7'!$A:$A,0)-1),13),"")</f>
        <v/>
      </c>
      <c r="I205" t="str">
        <f>IF($H205="","",IFERROR(INDEX('Partner 7'!$C$120:INDEX('Partner 7'!$C:$C,MATCH("TOTAL Non-ENOUGH Revenue*",'Partner 7'!$A:$A,0)-1),13),0))</f>
        <v/>
      </c>
      <c r="J205" t="str">
        <f>IF($H205="","",IFERROR(INDEX('Partner 7'!$D$120:INDEX('Partner 7'!$D:$D,MATCH("TOTAL Non-ENOUGH Revenue*",'Partner 7'!$A:$A,0)-1),13),0))</f>
        <v/>
      </c>
      <c r="K205" t="str">
        <f>IF($H205="","",IFERROR(INDEX('Partner 7'!$E$120:INDEX('Partner 7'!$E:$E,MATCH("TOTAL Non-ENOUGH Revenue*",'Partner 7'!$A:$A,0)-1),13),0))</f>
        <v/>
      </c>
    </row>
    <row r="206" spans="8:11" ht="15.75" customHeight="1" x14ac:dyDescent="0.3">
      <c r="H206" t="str">
        <f>IFERROR(INDEX('Partner 7'!$A$120:INDEX('Partner 7'!$A:$A,MATCH("TOTAL Non-ENOUGH Revenue*",'Partner 7'!$A:$A,0)-1),14),"")</f>
        <v/>
      </c>
      <c r="I206" t="str">
        <f>IF($H206="","",IFERROR(INDEX('Partner 7'!$C$120:INDEX('Partner 7'!$C:$C,MATCH("TOTAL Non-ENOUGH Revenue*",'Partner 7'!$A:$A,0)-1),14),0))</f>
        <v/>
      </c>
      <c r="J206" t="str">
        <f>IF($H206="","",IFERROR(INDEX('Partner 7'!$D$120:INDEX('Partner 7'!$D:$D,MATCH("TOTAL Non-ENOUGH Revenue*",'Partner 7'!$A:$A,0)-1),14),0))</f>
        <v/>
      </c>
      <c r="K206" t="str">
        <f>IF($H206="","",IFERROR(INDEX('Partner 7'!$E$120:INDEX('Partner 7'!$E:$E,MATCH("TOTAL Non-ENOUGH Revenue*",'Partner 7'!$A:$A,0)-1),14),0))</f>
        <v/>
      </c>
    </row>
    <row r="207" spans="8:11" ht="15.75" customHeight="1" x14ac:dyDescent="0.3">
      <c r="H207" t="str">
        <f>IFERROR(INDEX('Partner 7'!$A$120:INDEX('Partner 7'!$A:$A,MATCH("TOTAL Non-ENOUGH Revenue*",'Partner 7'!$A:$A,0)-1),15),"")</f>
        <v/>
      </c>
      <c r="I207" t="str">
        <f>IF($H207="","",IFERROR(INDEX('Partner 7'!$C$120:INDEX('Partner 7'!$C:$C,MATCH("TOTAL Non-ENOUGH Revenue*",'Partner 7'!$A:$A,0)-1),15),0))</f>
        <v/>
      </c>
      <c r="J207" t="str">
        <f>IF($H207="","",IFERROR(INDEX('Partner 7'!$D$120:INDEX('Partner 7'!$D:$D,MATCH("TOTAL Non-ENOUGH Revenue*",'Partner 7'!$A:$A,0)-1),15),0))</f>
        <v/>
      </c>
      <c r="K207" t="str">
        <f>IF($H207="","",IFERROR(INDEX('Partner 7'!$E$120:INDEX('Partner 7'!$E:$E,MATCH("TOTAL Non-ENOUGH Revenue*",'Partner 7'!$A:$A,0)-1),15),0))</f>
        <v/>
      </c>
    </row>
    <row r="208" spans="8:11" ht="15.75" customHeight="1" x14ac:dyDescent="0.3">
      <c r="H208" t="str">
        <f>IFERROR(INDEX('Partner 7'!$A$120:INDEX('Partner 7'!$A:$A,MATCH("TOTAL Non-ENOUGH Revenue*",'Partner 7'!$A:$A,0)-1),16),"")</f>
        <v/>
      </c>
      <c r="I208" t="str">
        <f>IF($H208="","",IFERROR(INDEX('Partner 7'!$C$120:INDEX('Partner 7'!$C:$C,MATCH("TOTAL Non-ENOUGH Revenue*",'Partner 7'!$A:$A,0)-1),16),0))</f>
        <v/>
      </c>
      <c r="J208" t="str">
        <f>IF($H208="","",IFERROR(INDEX('Partner 7'!$D$120:INDEX('Partner 7'!$D:$D,MATCH("TOTAL Non-ENOUGH Revenue*",'Partner 7'!$A:$A,0)-1),16),0))</f>
        <v/>
      </c>
      <c r="K208" t="str">
        <f>IF($H208="","",IFERROR(INDEX('Partner 7'!$E$120:INDEX('Partner 7'!$E:$E,MATCH("TOTAL Non-ENOUGH Revenue*",'Partner 7'!$A:$A,0)-1),16),0))</f>
        <v/>
      </c>
    </row>
    <row r="209" spans="8:11" ht="15.75" customHeight="1" x14ac:dyDescent="0.3">
      <c r="H209" t="str">
        <f>IFERROR(INDEX('Partner 7'!$A$120:INDEX('Partner 7'!$A:$A,MATCH("TOTAL Non-ENOUGH Revenue*",'Partner 7'!$A:$A,0)-1),17),"")</f>
        <v/>
      </c>
      <c r="I209" t="str">
        <f>IF($H209="","",IFERROR(INDEX('Partner 7'!$C$120:INDEX('Partner 7'!$C:$C,MATCH("TOTAL Non-ENOUGH Revenue*",'Partner 7'!$A:$A,0)-1),17),0))</f>
        <v/>
      </c>
      <c r="J209" t="str">
        <f>IF($H209="","",IFERROR(INDEX('Partner 7'!$D$120:INDEX('Partner 7'!$D:$D,MATCH("TOTAL Non-ENOUGH Revenue*",'Partner 7'!$A:$A,0)-1),17),0))</f>
        <v/>
      </c>
      <c r="K209" t="str">
        <f>IF($H209="","",IFERROR(INDEX('Partner 7'!$E$120:INDEX('Partner 7'!$E:$E,MATCH("TOTAL Non-ENOUGH Revenue*",'Partner 7'!$A:$A,0)-1),17),0))</f>
        <v/>
      </c>
    </row>
    <row r="210" spans="8:11" ht="15.75" customHeight="1" x14ac:dyDescent="0.3">
      <c r="H210" t="str">
        <f>IFERROR(INDEX('Partner 7'!$A$120:INDEX('Partner 7'!$A:$A,MATCH("TOTAL Non-ENOUGH Revenue*",'Partner 7'!$A:$A,0)-1),18),"")</f>
        <v/>
      </c>
      <c r="I210" t="str">
        <f>IF($H210="","",IFERROR(INDEX('Partner 7'!$C$120:INDEX('Partner 7'!$C:$C,MATCH("TOTAL Non-ENOUGH Revenue*",'Partner 7'!$A:$A,0)-1),18),0))</f>
        <v/>
      </c>
      <c r="J210" t="str">
        <f>IF($H210="","",IFERROR(INDEX('Partner 7'!$D$120:INDEX('Partner 7'!$D:$D,MATCH("TOTAL Non-ENOUGH Revenue*",'Partner 7'!$A:$A,0)-1),18),0))</f>
        <v/>
      </c>
      <c r="K210" t="str">
        <f>IF($H210="","",IFERROR(INDEX('Partner 7'!$E$120:INDEX('Partner 7'!$E:$E,MATCH("TOTAL Non-ENOUGH Revenue*",'Partner 7'!$A:$A,0)-1),18),0))</f>
        <v/>
      </c>
    </row>
    <row r="211" spans="8:11" ht="15.75" customHeight="1" x14ac:dyDescent="0.3">
      <c r="H211" t="str">
        <f>IFERROR(INDEX('Partner 7'!$A$120:INDEX('Partner 7'!$A:$A,MATCH("TOTAL Non-ENOUGH Revenue*",'Partner 7'!$A:$A,0)-1),19),"")</f>
        <v/>
      </c>
      <c r="I211" t="str">
        <f>IF($H211="","",IFERROR(INDEX('Partner 7'!$C$120:INDEX('Partner 7'!$C:$C,MATCH("TOTAL Non-ENOUGH Revenue*",'Partner 7'!$A:$A,0)-1),19),0))</f>
        <v/>
      </c>
      <c r="J211" t="str">
        <f>IF($H211="","",IFERROR(INDEX('Partner 7'!$D$120:INDEX('Partner 7'!$D:$D,MATCH("TOTAL Non-ENOUGH Revenue*",'Partner 7'!$A:$A,0)-1),19),0))</f>
        <v/>
      </c>
      <c r="K211" t="str">
        <f>IF($H211="","",IFERROR(INDEX('Partner 7'!$E$120:INDEX('Partner 7'!$E:$E,MATCH("TOTAL Non-ENOUGH Revenue*",'Partner 7'!$A:$A,0)-1),19),0))</f>
        <v/>
      </c>
    </row>
    <row r="212" spans="8:11" ht="15.75" customHeight="1" x14ac:dyDescent="0.3">
      <c r="H212" t="str">
        <f>IFERROR(INDEX('Partner 7'!$A$120:INDEX('Partner 7'!$A:$A,MATCH("TOTAL Non-ENOUGH Revenue*",'Partner 7'!$A:$A,0)-1),20),"")</f>
        <v/>
      </c>
      <c r="I212" t="str">
        <f>IF($H212="","",IFERROR(INDEX('Partner 7'!$C$120:INDEX('Partner 7'!$C:$C,MATCH("TOTAL Non-ENOUGH Revenue*",'Partner 7'!$A:$A,0)-1),20),0))</f>
        <v/>
      </c>
      <c r="J212" t="str">
        <f>IF($H212="","",IFERROR(INDEX('Partner 7'!$D$120:INDEX('Partner 7'!$D:$D,MATCH("TOTAL Non-ENOUGH Revenue*",'Partner 7'!$A:$A,0)-1),20),0))</f>
        <v/>
      </c>
      <c r="K212" t="str">
        <f>IF($H212="","",IFERROR(INDEX('Partner 7'!$E$120:INDEX('Partner 7'!$E:$E,MATCH("TOTAL Non-ENOUGH Revenue*",'Partner 7'!$A:$A,0)-1),20),0))</f>
        <v/>
      </c>
    </row>
    <row r="213" spans="8:11" ht="15.75" customHeight="1" x14ac:dyDescent="0.3">
      <c r="H213">
        <f>IFERROR(INDEX('Partner 8'!$A$120:INDEX('Partner 8'!$A:$A,MATCH("TOTAL Non-ENOUGH Revenue*",'Partner 8'!$A:$A,0)-1),1),"")</f>
        <v>0</v>
      </c>
      <c r="I213">
        <f>IF($H213="","",IFERROR(INDEX('Partner 8'!$C$120:INDEX('Partner 8'!$C:$C,MATCH("TOTAL Non-ENOUGH Revenue*",'Partner 8'!$A:$A,0)-1),1),0))</f>
        <v>0</v>
      </c>
      <c r="J213">
        <f>IF($H213="","",IFERROR(INDEX('Partner 8'!$D$120:INDEX('Partner 8'!$D:$D,MATCH("TOTAL Non-ENOUGH Revenue*",'Partner 8'!$A:$A,0)-1),1),0))</f>
        <v>0</v>
      </c>
      <c r="K213">
        <f>IF($H213="","",IFERROR(INDEX('Partner 8'!$E$120:INDEX('Partner 8'!$E:$E,MATCH("TOTAL Non-ENOUGH Revenue*",'Partner 8'!$A:$A,0)-1),1),0))</f>
        <v>0</v>
      </c>
    </row>
    <row r="214" spans="8:11" ht="15.75" customHeight="1" x14ac:dyDescent="0.3">
      <c r="H214">
        <f>IFERROR(INDEX('Partner 8'!$A$120:INDEX('Partner 8'!$A:$A,MATCH("TOTAL Non-ENOUGH Revenue*",'Partner 8'!$A:$A,0)-1),2),"")</f>
        <v>0</v>
      </c>
      <c r="I214">
        <f>IF($H214="","",IFERROR(INDEX('Partner 8'!$C$120:INDEX('Partner 8'!$C:$C,MATCH("TOTAL Non-ENOUGH Revenue*",'Partner 8'!$A:$A,0)-1),2),0))</f>
        <v>0</v>
      </c>
      <c r="J214">
        <f>IF($H214="","",IFERROR(INDEX('Partner 8'!$D$120:INDEX('Partner 8'!$D:$D,MATCH("TOTAL Non-ENOUGH Revenue*",'Partner 8'!$A:$A,0)-1),2),0))</f>
        <v>0</v>
      </c>
      <c r="K214">
        <f>IF($H214="","",IFERROR(INDEX('Partner 8'!$E$120:INDEX('Partner 8'!$E:$E,MATCH("TOTAL Non-ENOUGH Revenue*",'Partner 8'!$A:$A,0)-1),2),0))</f>
        <v>0</v>
      </c>
    </row>
    <row r="215" spans="8:11" ht="15.75" customHeight="1" x14ac:dyDescent="0.3">
      <c r="H215">
        <f>IFERROR(INDEX('Partner 8'!$A$120:INDEX('Partner 8'!$A:$A,MATCH("TOTAL Non-ENOUGH Revenue*",'Partner 8'!$A:$A,0)-1),3),"")</f>
        <v>0</v>
      </c>
      <c r="I215">
        <f>IF($H215="","",IFERROR(INDEX('Partner 8'!$C$120:INDEX('Partner 8'!$C:$C,MATCH("TOTAL Non-ENOUGH Revenue*",'Partner 8'!$A:$A,0)-1),3),0))</f>
        <v>0</v>
      </c>
      <c r="J215">
        <f>IF($H215="","",IFERROR(INDEX('Partner 8'!$D$120:INDEX('Partner 8'!$D:$D,MATCH("TOTAL Non-ENOUGH Revenue*",'Partner 8'!$A:$A,0)-1),3),0))</f>
        <v>0</v>
      </c>
      <c r="K215">
        <f>IF($H215="","",IFERROR(INDEX('Partner 8'!$E$120:INDEX('Partner 8'!$E:$E,MATCH("TOTAL Non-ENOUGH Revenue*",'Partner 8'!$A:$A,0)-1),3),0))</f>
        <v>0</v>
      </c>
    </row>
    <row r="216" spans="8:11" ht="15.75" customHeight="1" x14ac:dyDescent="0.3">
      <c r="H216">
        <f>IFERROR(INDEX('Partner 8'!$A$120:INDEX('Partner 8'!$A:$A,MATCH("TOTAL Non-ENOUGH Revenue*",'Partner 8'!$A:$A,0)-1),4),"")</f>
        <v>0</v>
      </c>
      <c r="I216">
        <f>IF($H216="","",IFERROR(INDEX('Partner 8'!$C$120:INDEX('Partner 8'!$C:$C,MATCH("TOTAL Non-ENOUGH Revenue*",'Partner 8'!$A:$A,0)-1),4),0))</f>
        <v>0</v>
      </c>
      <c r="J216">
        <f>IF($H216="","",IFERROR(INDEX('Partner 8'!$D$120:INDEX('Partner 8'!$D:$D,MATCH("TOTAL Non-ENOUGH Revenue*",'Partner 8'!$A:$A,0)-1),4),0))</f>
        <v>0</v>
      </c>
      <c r="K216">
        <f>IF($H216="","",IFERROR(INDEX('Partner 8'!$E$120:INDEX('Partner 8'!$E:$E,MATCH("TOTAL Non-ENOUGH Revenue*",'Partner 8'!$A:$A,0)-1),4),0))</f>
        <v>0</v>
      </c>
    </row>
    <row r="217" spans="8:11" ht="15.75" customHeight="1" x14ac:dyDescent="0.3">
      <c r="H217">
        <f>IFERROR(INDEX('Partner 8'!$A$120:INDEX('Partner 8'!$A:$A,MATCH("TOTAL Non-ENOUGH Revenue*",'Partner 8'!$A:$A,0)-1),5),"")</f>
        <v>0</v>
      </c>
      <c r="I217">
        <f>IF($H217="","",IFERROR(INDEX('Partner 8'!$C$120:INDEX('Partner 8'!$C:$C,MATCH("TOTAL Non-ENOUGH Revenue*",'Partner 8'!$A:$A,0)-1),5),0))</f>
        <v>0</v>
      </c>
      <c r="J217">
        <f>IF($H217="","",IFERROR(INDEX('Partner 8'!$D$120:INDEX('Partner 8'!$D:$D,MATCH("TOTAL Non-ENOUGH Revenue*",'Partner 8'!$A:$A,0)-1),5),0))</f>
        <v>0</v>
      </c>
      <c r="K217">
        <f>IF($H217="","",IFERROR(INDEX('Partner 8'!$E$120:INDEX('Partner 8'!$E:$E,MATCH("TOTAL Non-ENOUGH Revenue*",'Partner 8'!$A:$A,0)-1),5),0))</f>
        <v>0</v>
      </c>
    </row>
    <row r="218" spans="8:11" ht="15.75" customHeight="1" x14ac:dyDescent="0.3">
      <c r="H218" t="str">
        <f>IFERROR(INDEX('Partner 8'!$A$120:INDEX('Partner 8'!$A:$A,MATCH("TOTAL Non-ENOUGH Revenue*",'Partner 8'!$A:$A,0)-1),6),"")</f>
        <v/>
      </c>
      <c r="I218" t="str">
        <f>IF($H218="","",IFERROR(INDEX('Partner 8'!$C$120:INDEX('Partner 8'!$C:$C,MATCH("TOTAL Non-ENOUGH Revenue*",'Partner 8'!$A:$A,0)-1),6),0))</f>
        <v/>
      </c>
      <c r="J218" t="str">
        <f>IF($H218="","",IFERROR(INDEX('Partner 8'!$D$120:INDEX('Partner 8'!$D:$D,MATCH("TOTAL Non-ENOUGH Revenue*",'Partner 8'!$A:$A,0)-1),6),0))</f>
        <v/>
      </c>
      <c r="K218" t="str">
        <f>IF($H218="","",IFERROR(INDEX('Partner 8'!$E$120:INDEX('Partner 8'!$E:$E,MATCH("TOTAL Non-ENOUGH Revenue*",'Partner 8'!$A:$A,0)-1),6),0))</f>
        <v/>
      </c>
    </row>
    <row r="219" spans="8:11" ht="15.75" customHeight="1" x14ac:dyDescent="0.3">
      <c r="H219" t="str">
        <f>IFERROR(INDEX('Partner 8'!$A$120:INDEX('Partner 8'!$A:$A,MATCH("TOTAL Non-ENOUGH Revenue*",'Partner 8'!$A:$A,0)-1),7),"")</f>
        <v/>
      </c>
      <c r="I219" t="str">
        <f>IF($H219="","",IFERROR(INDEX('Partner 8'!$C$120:INDEX('Partner 8'!$C:$C,MATCH("TOTAL Non-ENOUGH Revenue*",'Partner 8'!$A:$A,0)-1),7),0))</f>
        <v/>
      </c>
      <c r="J219" t="str">
        <f>IF($H219="","",IFERROR(INDEX('Partner 8'!$D$120:INDEX('Partner 8'!$D:$D,MATCH("TOTAL Non-ENOUGH Revenue*",'Partner 8'!$A:$A,0)-1),7),0))</f>
        <v/>
      </c>
      <c r="K219" t="str">
        <f>IF($H219="","",IFERROR(INDEX('Partner 8'!$E$120:INDEX('Partner 8'!$E:$E,MATCH("TOTAL Non-ENOUGH Revenue*",'Partner 8'!$A:$A,0)-1),7),0))</f>
        <v/>
      </c>
    </row>
    <row r="220" spans="8:11" ht="15.75" customHeight="1" x14ac:dyDescent="0.3">
      <c r="H220" t="str">
        <f>IFERROR(INDEX('Partner 8'!$A$120:INDEX('Partner 8'!$A:$A,MATCH("TOTAL Non-ENOUGH Revenue*",'Partner 8'!$A:$A,0)-1),8),"")</f>
        <v/>
      </c>
      <c r="I220" t="str">
        <f>IF($H220="","",IFERROR(INDEX('Partner 8'!$C$120:INDEX('Partner 8'!$C:$C,MATCH("TOTAL Non-ENOUGH Revenue*",'Partner 8'!$A:$A,0)-1),8),0))</f>
        <v/>
      </c>
      <c r="J220" t="str">
        <f>IF($H220="","",IFERROR(INDEX('Partner 8'!$D$120:INDEX('Partner 8'!$D:$D,MATCH("TOTAL Non-ENOUGH Revenue*",'Partner 8'!$A:$A,0)-1),8),0))</f>
        <v/>
      </c>
      <c r="K220" t="str">
        <f>IF($H220="","",IFERROR(INDEX('Partner 8'!$E$120:INDEX('Partner 8'!$E:$E,MATCH("TOTAL Non-ENOUGH Revenue*",'Partner 8'!$A:$A,0)-1),8),0))</f>
        <v/>
      </c>
    </row>
    <row r="221" spans="8:11" ht="15.75" customHeight="1" x14ac:dyDescent="0.3">
      <c r="H221" t="str">
        <f>IFERROR(INDEX('Partner 8'!$A$120:INDEX('Partner 8'!$A:$A,MATCH("TOTAL Non-ENOUGH Revenue*",'Partner 8'!$A:$A,0)-1),9),"")</f>
        <v/>
      </c>
      <c r="I221" t="str">
        <f>IF($H221="","",IFERROR(INDEX('Partner 8'!$C$120:INDEX('Partner 8'!$C:$C,MATCH("TOTAL Non-ENOUGH Revenue*",'Partner 8'!$A:$A,0)-1),9),0))</f>
        <v/>
      </c>
      <c r="J221" t="str">
        <f>IF($H221="","",IFERROR(INDEX('Partner 8'!$D$120:INDEX('Partner 8'!$D:$D,MATCH("TOTAL Non-ENOUGH Revenue*",'Partner 8'!$A:$A,0)-1),9),0))</f>
        <v/>
      </c>
      <c r="K221" t="str">
        <f>IF($H221="","",IFERROR(INDEX('Partner 8'!$E$120:INDEX('Partner 8'!$E:$E,MATCH("TOTAL Non-ENOUGH Revenue*",'Partner 8'!$A:$A,0)-1),9),0))</f>
        <v/>
      </c>
    </row>
    <row r="222" spans="8:11" ht="15.75" customHeight="1" x14ac:dyDescent="0.3">
      <c r="H222" t="str">
        <f>IFERROR(INDEX('Partner 8'!$A$120:INDEX('Partner 8'!$A:$A,MATCH("TOTAL Non-ENOUGH Revenue*",'Partner 8'!$A:$A,0)-1),10),"")</f>
        <v/>
      </c>
      <c r="I222" t="str">
        <f>IF($H222="","",IFERROR(INDEX('Partner 8'!$C$120:INDEX('Partner 8'!$C:$C,MATCH("TOTAL Non-ENOUGH Revenue*",'Partner 8'!$A:$A,0)-1),10),0))</f>
        <v/>
      </c>
      <c r="J222" t="str">
        <f>IF($H222="","",IFERROR(INDEX('Partner 8'!$D$120:INDEX('Partner 8'!$D:$D,MATCH("TOTAL Non-ENOUGH Revenue*",'Partner 8'!$A:$A,0)-1),10),0))</f>
        <v/>
      </c>
      <c r="K222" t="str">
        <f>IF($H222="","",IFERROR(INDEX('Partner 8'!$E$120:INDEX('Partner 8'!$E:$E,MATCH("TOTAL Non-ENOUGH Revenue*",'Partner 8'!$A:$A,0)-1),10),0))</f>
        <v/>
      </c>
    </row>
    <row r="223" spans="8:11" ht="15.75" customHeight="1" x14ac:dyDescent="0.3">
      <c r="H223" t="str">
        <f>IFERROR(INDEX('Partner 8'!$A$120:INDEX('Partner 8'!$A:$A,MATCH("TOTAL Non-ENOUGH Revenue*",'Partner 8'!$A:$A,0)-1),11),"")</f>
        <v/>
      </c>
      <c r="I223" t="str">
        <f>IF($H223="","",IFERROR(INDEX('Partner 8'!$C$120:INDEX('Partner 8'!$C:$C,MATCH("TOTAL Non-ENOUGH Revenue*",'Partner 8'!$A:$A,0)-1),11),0))</f>
        <v/>
      </c>
      <c r="J223" t="str">
        <f>IF($H223="","",IFERROR(INDEX('Partner 8'!$D$120:INDEX('Partner 8'!$D:$D,MATCH("TOTAL Non-ENOUGH Revenue*",'Partner 8'!$A:$A,0)-1),11),0))</f>
        <v/>
      </c>
      <c r="K223" t="str">
        <f>IF($H223="","",IFERROR(INDEX('Partner 8'!$E$120:INDEX('Partner 8'!$E:$E,MATCH("TOTAL Non-ENOUGH Revenue*",'Partner 8'!$A:$A,0)-1),11),0))</f>
        <v/>
      </c>
    </row>
    <row r="224" spans="8:11" ht="15.75" customHeight="1" x14ac:dyDescent="0.3">
      <c r="H224" t="str">
        <f>IFERROR(INDEX('Partner 8'!$A$120:INDEX('Partner 8'!$A:$A,MATCH("TOTAL Non-ENOUGH Revenue*",'Partner 8'!$A:$A,0)-1),12),"")</f>
        <v/>
      </c>
      <c r="I224" t="str">
        <f>IF($H224="","",IFERROR(INDEX('Partner 8'!$C$120:INDEX('Partner 8'!$C:$C,MATCH("TOTAL Non-ENOUGH Revenue*",'Partner 8'!$A:$A,0)-1),12),0))</f>
        <v/>
      </c>
      <c r="J224" t="str">
        <f>IF($H224="","",IFERROR(INDEX('Partner 8'!$D$120:INDEX('Partner 8'!$D:$D,MATCH("TOTAL Non-ENOUGH Revenue*",'Partner 8'!$A:$A,0)-1),12),0))</f>
        <v/>
      </c>
      <c r="K224" t="str">
        <f>IF($H224="","",IFERROR(INDEX('Partner 8'!$E$120:INDEX('Partner 8'!$E:$E,MATCH("TOTAL Non-ENOUGH Revenue*",'Partner 8'!$A:$A,0)-1),12),0))</f>
        <v/>
      </c>
    </row>
    <row r="225" spans="8:11" ht="15.75" customHeight="1" x14ac:dyDescent="0.3">
      <c r="H225" t="str">
        <f>IFERROR(INDEX('Partner 8'!$A$120:INDEX('Partner 8'!$A:$A,MATCH("TOTAL Non-ENOUGH Revenue*",'Partner 8'!$A:$A,0)-1),13),"")</f>
        <v/>
      </c>
      <c r="I225" t="str">
        <f>IF($H225="","",IFERROR(INDEX('Partner 8'!$C$120:INDEX('Partner 8'!$C:$C,MATCH("TOTAL Non-ENOUGH Revenue*",'Partner 8'!$A:$A,0)-1),13),0))</f>
        <v/>
      </c>
      <c r="J225" t="str">
        <f>IF($H225="","",IFERROR(INDEX('Partner 8'!$D$120:INDEX('Partner 8'!$D:$D,MATCH("TOTAL Non-ENOUGH Revenue*",'Partner 8'!$A:$A,0)-1),13),0))</f>
        <v/>
      </c>
      <c r="K225" t="str">
        <f>IF($H225="","",IFERROR(INDEX('Partner 8'!$E$120:INDEX('Partner 8'!$E:$E,MATCH("TOTAL Non-ENOUGH Revenue*",'Partner 8'!$A:$A,0)-1),13),0))</f>
        <v/>
      </c>
    </row>
    <row r="226" spans="8:11" ht="15.75" customHeight="1" x14ac:dyDescent="0.3">
      <c r="H226" t="str">
        <f>IFERROR(INDEX('Partner 8'!$A$120:INDEX('Partner 8'!$A:$A,MATCH("TOTAL Non-ENOUGH Revenue*",'Partner 8'!$A:$A,0)-1),14),"")</f>
        <v/>
      </c>
      <c r="I226" t="str">
        <f>IF($H226="","",IFERROR(INDEX('Partner 8'!$C$120:INDEX('Partner 8'!$C:$C,MATCH("TOTAL Non-ENOUGH Revenue*",'Partner 8'!$A:$A,0)-1),14),0))</f>
        <v/>
      </c>
      <c r="J226" t="str">
        <f>IF($H226="","",IFERROR(INDEX('Partner 8'!$D$120:INDEX('Partner 8'!$D:$D,MATCH("TOTAL Non-ENOUGH Revenue*",'Partner 8'!$A:$A,0)-1),14),0))</f>
        <v/>
      </c>
      <c r="K226" t="str">
        <f>IF($H226="","",IFERROR(INDEX('Partner 8'!$E$120:INDEX('Partner 8'!$E:$E,MATCH("TOTAL Non-ENOUGH Revenue*",'Partner 8'!$A:$A,0)-1),14),0))</f>
        <v/>
      </c>
    </row>
    <row r="227" spans="8:11" ht="15.75" customHeight="1" x14ac:dyDescent="0.3">
      <c r="H227" t="str">
        <f>IFERROR(INDEX('Partner 8'!$A$120:INDEX('Partner 8'!$A:$A,MATCH("TOTAL Non-ENOUGH Revenue*",'Partner 8'!$A:$A,0)-1),15),"")</f>
        <v/>
      </c>
      <c r="I227" t="str">
        <f>IF($H227="","",IFERROR(INDEX('Partner 8'!$C$120:INDEX('Partner 8'!$C:$C,MATCH("TOTAL Non-ENOUGH Revenue*",'Partner 8'!$A:$A,0)-1),15),0))</f>
        <v/>
      </c>
      <c r="J227" t="str">
        <f>IF($H227="","",IFERROR(INDEX('Partner 8'!$D$120:INDEX('Partner 8'!$D:$D,MATCH("TOTAL Non-ENOUGH Revenue*",'Partner 8'!$A:$A,0)-1),15),0))</f>
        <v/>
      </c>
      <c r="K227" t="str">
        <f>IF($H227="","",IFERROR(INDEX('Partner 8'!$E$120:INDEX('Partner 8'!$E:$E,MATCH("TOTAL Non-ENOUGH Revenue*",'Partner 8'!$A:$A,0)-1),15),0))</f>
        <v/>
      </c>
    </row>
    <row r="228" spans="8:11" ht="15.75" customHeight="1" x14ac:dyDescent="0.3">
      <c r="H228" t="str">
        <f>IFERROR(INDEX('Partner 8'!$A$120:INDEX('Partner 8'!$A:$A,MATCH("TOTAL Non-ENOUGH Revenue*",'Partner 8'!$A:$A,0)-1),16),"")</f>
        <v/>
      </c>
      <c r="I228" t="str">
        <f>IF($H228="","",IFERROR(INDEX('Partner 8'!$C$120:INDEX('Partner 8'!$C:$C,MATCH("TOTAL Non-ENOUGH Revenue*",'Partner 8'!$A:$A,0)-1),16),0))</f>
        <v/>
      </c>
      <c r="J228" t="str">
        <f>IF($H228="","",IFERROR(INDEX('Partner 8'!$D$120:INDEX('Partner 8'!$D:$D,MATCH("TOTAL Non-ENOUGH Revenue*",'Partner 8'!$A:$A,0)-1),16),0))</f>
        <v/>
      </c>
      <c r="K228" t="str">
        <f>IF($H228="","",IFERROR(INDEX('Partner 8'!$E$120:INDEX('Partner 8'!$E:$E,MATCH("TOTAL Non-ENOUGH Revenue*",'Partner 8'!$A:$A,0)-1),16),0))</f>
        <v/>
      </c>
    </row>
    <row r="229" spans="8:11" ht="15.75" customHeight="1" x14ac:dyDescent="0.3">
      <c r="H229" t="str">
        <f>IFERROR(INDEX('Partner 8'!$A$120:INDEX('Partner 8'!$A:$A,MATCH("TOTAL Non-ENOUGH Revenue*",'Partner 8'!$A:$A,0)-1),17),"")</f>
        <v/>
      </c>
      <c r="I229" t="str">
        <f>IF($H229="","",IFERROR(INDEX('Partner 8'!$C$120:INDEX('Partner 8'!$C:$C,MATCH("TOTAL Non-ENOUGH Revenue*",'Partner 8'!$A:$A,0)-1),17),0))</f>
        <v/>
      </c>
      <c r="J229" t="str">
        <f>IF($H229="","",IFERROR(INDEX('Partner 8'!$D$120:INDEX('Partner 8'!$D:$D,MATCH("TOTAL Non-ENOUGH Revenue*",'Partner 8'!$A:$A,0)-1),17),0))</f>
        <v/>
      </c>
      <c r="K229" t="str">
        <f>IF($H229="","",IFERROR(INDEX('Partner 8'!$E$120:INDEX('Partner 8'!$E:$E,MATCH("TOTAL Non-ENOUGH Revenue*",'Partner 8'!$A:$A,0)-1),17),0))</f>
        <v/>
      </c>
    </row>
    <row r="230" spans="8:11" ht="15.75" customHeight="1" x14ac:dyDescent="0.3">
      <c r="H230" t="str">
        <f>IFERROR(INDEX('Partner 8'!$A$120:INDEX('Partner 8'!$A:$A,MATCH("TOTAL Non-ENOUGH Revenue*",'Partner 8'!$A:$A,0)-1),18),"")</f>
        <v/>
      </c>
      <c r="I230" t="str">
        <f>IF($H230="","",IFERROR(INDEX('Partner 8'!$C$120:INDEX('Partner 8'!$C:$C,MATCH("TOTAL Non-ENOUGH Revenue*",'Partner 8'!$A:$A,0)-1),18),0))</f>
        <v/>
      </c>
      <c r="J230" t="str">
        <f>IF($H230="","",IFERROR(INDEX('Partner 8'!$D$120:INDEX('Partner 8'!$D:$D,MATCH("TOTAL Non-ENOUGH Revenue*",'Partner 8'!$A:$A,0)-1),18),0))</f>
        <v/>
      </c>
      <c r="K230" t="str">
        <f>IF($H230="","",IFERROR(INDEX('Partner 8'!$E$120:INDEX('Partner 8'!$E:$E,MATCH("TOTAL Non-ENOUGH Revenue*",'Partner 8'!$A:$A,0)-1),18),0))</f>
        <v/>
      </c>
    </row>
    <row r="231" spans="8:11" ht="15.75" customHeight="1" x14ac:dyDescent="0.3">
      <c r="H231" t="str">
        <f>IFERROR(INDEX('Partner 8'!$A$120:INDEX('Partner 8'!$A:$A,MATCH("TOTAL Non-ENOUGH Revenue*",'Partner 8'!$A:$A,0)-1),19),"")</f>
        <v/>
      </c>
      <c r="I231" t="str">
        <f>IF($H231="","",IFERROR(INDEX('Partner 8'!$C$120:INDEX('Partner 8'!$C:$C,MATCH("TOTAL Non-ENOUGH Revenue*",'Partner 8'!$A:$A,0)-1),19),0))</f>
        <v/>
      </c>
      <c r="J231" t="str">
        <f>IF($H231="","",IFERROR(INDEX('Partner 8'!$D$120:INDEX('Partner 8'!$D:$D,MATCH("TOTAL Non-ENOUGH Revenue*",'Partner 8'!$A:$A,0)-1),19),0))</f>
        <v/>
      </c>
      <c r="K231" t="str">
        <f>IF($H231="","",IFERROR(INDEX('Partner 8'!$E$120:INDEX('Partner 8'!$E:$E,MATCH("TOTAL Non-ENOUGH Revenue*",'Partner 8'!$A:$A,0)-1),19),0))</f>
        <v/>
      </c>
    </row>
    <row r="232" spans="8:11" ht="15.75" customHeight="1" x14ac:dyDescent="0.3">
      <c r="H232" t="str">
        <f>IFERROR(INDEX('Partner 8'!$A$120:INDEX('Partner 8'!$A:$A,MATCH("TOTAL Non-ENOUGH Revenue*",'Partner 8'!$A:$A,0)-1),20),"")</f>
        <v/>
      </c>
      <c r="I232" t="str">
        <f>IF($H232="","",IFERROR(INDEX('Partner 8'!$C$120:INDEX('Partner 8'!$C:$C,MATCH("TOTAL Non-ENOUGH Revenue*",'Partner 8'!$A:$A,0)-1),20),0))</f>
        <v/>
      </c>
      <c r="J232" t="str">
        <f>IF($H232="","",IFERROR(INDEX('Partner 8'!$D$120:INDEX('Partner 8'!$D:$D,MATCH("TOTAL Non-ENOUGH Revenue*",'Partner 8'!$A:$A,0)-1),20),0))</f>
        <v/>
      </c>
      <c r="K232" t="str">
        <f>IF($H232="","",IFERROR(INDEX('Partner 8'!$E$120:INDEX('Partner 8'!$E:$E,MATCH("TOTAL Non-ENOUGH Revenue*",'Partner 8'!$A:$A,0)-1),20),0))</f>
        <v/>
      </c>
    </row>
    <row r="233" spans="8:11" ht="15.75" customHeight="1" x14ac:dyDescent="0.3">
      <c r="H233">
        <f>IFERROR(INDEX('Partner 9'!$A$120:INDEX('Partner 9'!$A:$A,MATCH("TOTAL Non-ENOUGH Revenue*",'Partner 9'!$A:$A,0)-1),1),"")</f>
        <v>0</v>
      </c>
      <c r="I233">
        <f>IF($H233="","",IFERROR(INDEX('Partner 9'!$C$120:INDEX('Partner 9'!$C:$C,MATCH("TOTAL Non-ENOUGH Revenue*",'Partner 9'!$A:$A,0)-1),1),0))</f>
        <v>0</v>
      </c>
      <c r="J233">
        <f>IF($H233="","",IFERROR(INDEX('Partner 9'!$D$120:INDEX('Partner 9'!$D:$D,MATCH("TOTAL Non-ENOUGH Revenue*",'Partner 9'!$A:$A,0)-1),1),0))</f>
        <v>0</v>
      </c>
      <c r="K233">
        <f>IF($H233="","",IFERROR(INDEX('Partner 9'!$E$120:INDEX('Partner 9'!$E:$E,MATCH("TOTAL Non-ENOUGH Revenue*",'Partner 9'!$A:$A,0)-1),1),0))</f>
        <v>0</v>
      </c>
    </row>
    <row r="234" spans="8:11" ht="15.75" customHeight="1" x14ac:dyDescent="0.3">
      <c r="H234">
        <f>IFERROR(INDEX('Partner 9'!$A$120:INDEX('Partner 9'!$A:$A,MATCH("TOTAL Non-ENOUGH Revenue*",'Partner 9'!$A:$A,0)-1),2),"")</f>
        <v>0</v>
      </c>
      <c r="I234">
        <f>IF($H234="","",IFERROR(INDEX('Partner 9'!$C$120:INDEX('Partner 9'!$C:$C,MATCH("TOTAL Non-ENOUGH Revenue*",'Partner 9'!$A:$A,0)-1),2),0))</f>
        <v>0</v>
      </c>
      <c r="J234">
        <f>IF($H234="","",IFERROR(INDEX('Partner 9'!$D$120:INDEX('Partner 9'!$D:$D,MATCH("TOTAL Non-ENOUGH Revenue*",'Partner 9'!$A:$A,0)-1),2),0))</f>
        <v>0</v>
      </c>
      <c r="K234">
        <f>IF($H234="","",IFERROR(INDEX('Partner 9'!$E$120:INDEX('Partner 9'!$E:$E,MATCH("TOTAL Non-ENOUGH Revenue*",'Partner 9'!$A:$A,0)-1),2),0))</f>
        <v>0</v>
      </c>
    </row>
    <row r="235" spans="8:11" ht="15.75" customHeight="1" x14ac:dyDescent="0.3">
      <c r="H235">
        <f>IFERROR(INDEX('Partner 9'!$A$120:INDEX('Partner 9'!$A:$A,MATCH("TOTAL Non-ENOUGH Revenue*",'Partner 9'!$A:$A,0)-1),3),"")</f>
        <v>0</v>
      </c>
      <c r="I235">
        <f>IF($H235="","",IFERROR(INDEX('Partner 9'!$C$120:INDEX('Partner 9'!$C:$C,MATCH("TOTAL Non-ENOUGH Revenue*",'Partner 9'!$A:$A,0)-1),3),0))</f>
        <v>0</v>
      </c>
      <c r="J235">
        <f>IF($H235="","",IFERROR(INDEX('Partner 9'!$D$120:INDEX('Partner 9'!$D:$D,MATCH("TOTAL Non-ENOUGH Revenue*",'Partner 9'!$A:$A,0)-1),3),0))</f>
        <v>0</v>
      </c>
      <c r="K235">
        <f>IF($H235="","",IFERROR(INDEX('Partner 9'!$E$120:INDEX('Partner 9'!$E:$E,MATCH("TOTAL Non-ENOUGH Revenue*",'Partner 9'!$A:$A,0)-1),3),0))</f>
        <v>0</v>
      </c>
    </row>
    <row r="236" spans="8:11" ht="15.75" customHeight="1" x14ac:dyDescent="0.3">
      <c r="H236">
        <f>IFERROR(INDEX('Partner 9'!$A$120:INDEX('Partner 9'!$A:$A,MATCH("TOTAL Non-ENOUGH Revenue*",'Partner 9'!$A:$A,0)-1),4),"")</f>
        <v>0</v>
      </c>
      <c r="I236">
        <f>IF($H236="","",IFERROR(INDEX('Partner 9'!$C$120:INDEX('Partner 9'!$C:$C,MATCH("TOTAL Non-ENOUGH Revenue*",'Partner 9'!$A:$A,0)-1),4),0))</f>
        <v>0</v>
      </c>
      <c r="J236">
        <f>IF($H236="","",IFERROR(INDEX('Partner 9'!$D$120:INDEX('Partner 9'!$D:$D,MATCH("TOTAL Non-ENOUGH Revenue*",'Partner 9'!$A:$A,0)-1),4),0))</f>
        <v>0</v>
      </c>
      <c r="K236">
        <f>IF($H236="","",IFERROR(INDEX('Partner 9'!$E$120:INDEX('Partner 9'!$E:$E,MATCH("TOTAL Non-ENOUGH Revenue*",'Partner 9'!$A:$A,0)-1),4),0))</f>
        <v>0</v>
      </c>
    </row>
    <row r="237" spans="8:11" ht="15.75" customHeight="1" x14ac:dyDescent="0.3">
      <c r="H237">
        <f>IFERROR(INDEX('Partner 9'!$A$120:INDEX('Partner 9'!$A:$A,MATCH("TOTAL Non-ENOUGH Revenue*",'Partner 9'!$A:$A,0)-1),5),"")</f>
        <v>0</v>
      </c>
      <c r="I237">
        <f>IF($H237="","",IFERROR(INDEX('Partner 9'!$C$120:INDEX('Partner 9'!$C:$C,MATCH("TOTAL Non-ENOUGH Revenue*",'Partner 9'!$A:$A,0)-1),5),0))</f>
        <v>0</v>
      </c>
      <c r="J237">
        <f>IF($H237="","",IFERROR(INDEX('Partner 9'!$D$120:INDEX('Partner 9'!$D:$D,MATCH("TOTAL Non-ENOUGH Revenue*",'Partner 9'!$A:$A,0)-1),5),0))</f>
        <v>0</v>
      </c>
      <c r="K237">
        <f>IF($H237="","",IFERROR(INDEX('Partner 9'!$E$120:INDEX('Partner 9'!$E:$E,MATCH("TOTAL Non-ENOUGH Revenue*",'Partner 9'!$A:$A,0)-1),5),0))</f>
        <v>0</v>
      </c>
    </row>
    <row r="238" spans="8:11" ht="15.75" customHeight="1" x14ac:dyDescent="0.3">
      <c r="H238" t="str">
        <f>IFERROR(INDEX('Partner 9'!$A$120:INDEX('Partner 9'!$A:$A,MATCH("TOTAL Non-ENOUGH Revenue*",'Partner 9'!$A:$A,0)-1),6),"")</f>
        <v/>
      </c>
      <c r="I238" t="str">
        <f>IF($H238="","",IFERROR(INDEX('Partner 9'!$C$120:INDEX('Partner 9'!$C:$C,MATCH("TOTAL Non-ENOUGH Revenue*",'Partner 9'!$A:$A,0)-1),6),0))</f>
        <v/>
      </c>
      <c r="J238" t="str">
        <f>IF($H238="","",IFERROR(INDEX('Partner 9'!$D$120:INDEX('Partner 9'!$D:$D,MATCH("TOTAL Non-ENOUGH Revenue*",'Partner 9'!$A:$A,0)-1),6),0))</f>
        <v/>
      </c>
      <c r="K238" t="str">
        <f>IF($H238="","",IFERROR(INDEX('Partner 9'!$E$120:INDEX('Partner 9'!$E:$E,MATCH("TOTAL Non-ENOUGH Revenue*",'Partner 9'!$A:$A,0)-1),6),0))</f>
        <v/>
      </c>
    </row>
    <row r="239" spans="8:11" ht="15.75" customHeight="1" x14ac:dyDescent="0.3">
      <c r="H239" t="str">
        <f>IFERROR(INDEX('Partner 9'!$A$120:INDEX('Partner 9'!$A:$A,MATCH("TOTAL Non-ENOUGH Revenue*",'Partner 9'!$A:$A,0)-1),7),"")</f>
        <v/>
      </c>
      <c r="I239" t="str">
        <f>IF($H239="","",IFERROR(INDEX('Partner 9'!$C$120:INDEX('Partner 9'!$C:$C,MATCH("TOTAL Non-ENOUGH Revenue*",'Partner 9'!$A:$A,0)-1),7),0))</f>
        <v/>
      </c>
      <c r="J239" t="str">
        <f>IF($H239="","",IFERROR(INDEX('Partner 9'!$D$120:INDEX('Partner 9'!$D:$D,MATCH("TOTAL Non-ENOUGH Revenue*",'Partner 9'!$A:$A,0)-1),7),0))</f>
        <v/>
      </c>
      <c r="K239" t="str">
        <f>IF($H239="","",IFERROR(INDEX('Partner 9'!$E$120:INDEX('Partner 9'!$E:$E,MATCH("TOTAL Non-ENOUGH Revenue*",'Partner 9'!$A:$A,0)-1),7),0))</f>
        <v/>
      </c>
    </row>
    <row r="240" spans="8:11" ht="15.75" customHeight="1" x14ac:dyDescent="0.3">
      <c r="H240" t="str">
        <f>IFERROR(INDEX('Partner 9'!$A$120:INDEX('Partner 9'!$A:$A,MATCH("TOTAL Non-ENOUGH Revenue*",'Partner 9'!$A:$A,0)-1),8),"")</f>
        <v/>
      </c>
      <c r="I240" t="str">
        <f>IF($H240="","",IFERROR(INDEX('Partner 9'!$C$120:INDEX('Partner 9'!$C:$C,MATCH("TOTAL Non-ENOUGH Revenue*",'Partner 9'!$A:$A,0)-1),8),0))</f>
        <v/>
      </c>
      <c r="J240" t="str">
        <f>IF($H240="","",IFERROR(INDEX('Partner 9'!$D$120:INDEX('Partner 9'!$D:$D,MATCH("TOTAL Non-ENOUGH Revenue*",'Partner 9'!$A:$A,0)-1),8),0))</f>
        <v/>
      </c>
      <c r="K240" t="str">
        <f>IF($H240="","",IFERROR(INDEX('Partner 9'!$E$120:INDEX('Partner 9'!$E:$E,MATCH("TOTAL Non-ENOUGH Revenue*",'Partner 9'!$A:$A,0)-1),8),0))</f>
        <v/>
      </c>
    </row>
    <row r="241" spans="8:11" ht="15.75" customHeight="1" x14ac:dyDescent="0.3">
      <c r="H241" t="str">
        <f>IFERROR(INDEX('Partner 9'!$A$120:INDEX('Partner 9'!$A:$A,MATCH("TOTAL Non-ENOUGH Revenue*",'Partner 9'!$A:$A,0)-1),9),"")</f>
        <v/>
      </c>
      <c r="I241" t="str">
        <f>IF($H241="","",IFERROR(INDEX('Partner 9'!$C$120:INDEX('Partner 9'!$C:$C,MATCH("TOTAL Non-ENOUGH Revenue*",'Partner 9'!$A:$A,0)-1),9),0))</f>
        <v/>
      </c>
      <c r="J241" t="str">
        <f>IF($H241="","",IFERROR(INDEX('Partner 9'!$D$120:INDEX('Partner 9'!$D:$D,MATCH("TOTAL Non-ENOUGH Revenue*",'Partner 9'!$A:$A,0)-1),9),0))</f>
        <v/>
      </c>
      <c r="K241" t="str">
        <f>IF($H241="","",IFERROR(INDEX('Partner 9'!$E$120:INDEX('Partner 9'!$E:$E,MATCH("TOTAL Non-ENOUGH Revenue*",'Partner 9'!$A:$A,0)-1),9),0))</f>
        <v/>
      </c>
    </row>
    <row r="242" spans="8:11" ht="15.75" customHeight="1" x14ac:dyDescent="0.3">
      <c r="H242" t="str">
        <f>IFERROR(INDEX('Partner 9'!$A$120:INDEX('Partner 9'!$A:$A,MATCH("TOTAL Non-ENOUGH Revenue*",'Partner 9'!$A:$A,0)-1),10),"")</f>
        <v/>
      </c>
      <c r="I242" t="str">
        <f>IF($H242="","",IFERROR(INDEX('Partner 9'!$C$120:INDEX('Partner 9'!$C:$C,MATCH("TOTAL Non-ENOUGH Revenue*",'Partner 9'!$A:$A,0)-1),10),0))</f>
        <v/>
      </c>
      <c r="J242" t="str">
        <f>IF($H242="","",IFERROR(INDEX('Partner 9'!$D$120:INDEX('Partner 9'!$D:$D,MATCH("TOTAL Non-ENOUGH Revenue*",'Partner 9'!$A:$A,0)-1),10),0))</f>
        <v/>
      </c>
      <c r="K242" t="str">
        <f>IF($H242="","",IFERROR(INDEX('Partner 9'!$E$120:INDEX('Partner 9'!$E:$E,MATCH("TOTAL Non-ENOUGH Revenue*",'Partner 9'!$A:$A,0)-1),10),0))</f>
        <v/>
      </c>
    </row>
    <row r="243" spans="8:11" ht="15.75" customHeight="1" x14ac:dyDescent="0.3">
      <c r="H243" t="str">
        <f>IFERROR(INDEX('Partner 9'!$A$120:INDEX('Partner 9'!$A:$A,MATCH("TOTAL Non-ENOUGH Revenue*",'Partner 9'!$A:$A,0)-1),11),"")</f>
        <v/>
      </c>
      <c r="I243" t="str">
        <f>IF($H243="","",IFERROR(INDEX('Partner 9'!$C$120:INDEX('Partner 9'!$C:$C,MATCH("TOTAL Non-ENOUGH Revenue*",'Partner 9'!$A:$A,0)-1),11),0))</f>
        <v/>
      </c>
      <c r="J243" t="str">
        <f>IF($H243="","",IFERROR(INDEX('Partner 9'!$D$120:INDEX('Partner 9'!$D:$D,MATCH("TOTAL Non-ENOUGH Revenue*",'Partner 9'!$A:$A,0)-1),11),0))</f>
        <v/>
      </c>
      <c r="K243" t="str">
        <f>IF($H243="","",IFERROR(INDEX('Partner 9'!$E$120:INDEX('Partner 9'!$E:$E,MATCH("TOTAL Non-ENOUGH Revenue*",'Partner 9'!$A:$A,0)-1),11),0))</f>
        <v/>
      </c>
    </row>
    <row r="244" spans="8:11" ht="15.75" customHeight="1" x14ac:dyDescent="0.3">
      <c r="H244" t="str">
        <f>IFERROR(INDEX('Partner 9'!$A$120:INDEX('Partner 9'!$A:$A,MATCH("TOTAL Non-ENOUGH Revenue*",'Partner 9'!$A:$A,0)-1),12),"")</f>
        <v/>
      </c>
      <c r="I244" t="str">
        <f>IF($H244="","",IFERROR(INDEX('Partner 9'!$C$120:INDEX('Partner 9'!$C:$C,MATCH("TOTAL Non-ENOUGH Revenue*",'Partner 9'!$A:$A,0)-1),12),0))</f>
        <v/>
      </c>
      <c r="J244" t="str">
        <f>IF($H244="","",IFERROR(INDEX('Partner 9'!$D$120:INDEX('Partner 9'!$D:$D,MATCH("TOTAL Non-ENOUGH Revenue*",'Partner 9'!$A:$A,0)-1),12),0))</f>
        <v/>
      </c>
      <c r="K244" t="str">
        <f>IF($H244="","",IFERROR(INDEX('Partner 9'!$E$120:INDEX('Partner 9'!$E:$E,MATCH("TOTAL Non-ENOUGH Revenue*",'Partner 9'!$A:$A,0)-1),12),0))</f>
        <v/>
      </c>
    </row>
    <row r="245" spans="8:11" ht="15.75" customHeight="1" x14ac:dyDescent="0.3">
      <c r="H245" t="str">
        <f>IFERROR(INDEX('Partner 9'!$A$120:INDEX('Partner 9'!$A:$A,MATCH("TOTAL Non-ENOUGH Revenue*",'Partner 9'!$A:$A,0)-1),13),"")</f>
        <v/>
      </c>
      <c r="I245" t="str">
        <f>IF($H245="","",IFERROR(INDEX('Partner 9'!$C$120:INDEX('Partner 9'!$C:$C,MATCH("TOTAL Non-ENOUGH Revenue*",'Partner 9'!$A:$A,0)-1),13),0))</f>
        <v/>
      </c>
      <c r="J245" t="str">
        <f>IF($H245="","",IFERROR(INDEX('Partner 9'!$D$120:INDEX('Partner 9'!$D:$D,MATCH("TOTAL Non-ENOUGH Revenue*",'Partner 9'!$A:$A,0)-1),13),0))</f>
        <v/>
      </c>
      <c r="K245" t="str">
        <f>IF($H245="","",IFERROR(INDEX('Partner 9'!$E$120:INDEX('Partner 9'!$E:$E,MATCH("TOTAL Non-ENOUGH Revenue*",'Partner 9'!$A:$A,0)-1),13),0))</f>
        <v/>
      </c>
    </row>
    <row r="246" spans="8:11" ht="15.75" customHeight="1" x14ac:dyDescent="0.3">
      <c r="H246" t="str">
        <f>IFERROR(INDEX('Partner 9'!$A$120:INDEX('Partner 9'!$A:$A,MATCH("TOTAL Non-ENOUGH Revenue*",'Partner 9'!$A:$A,0)-1),14),"")</f>
        <v/>
      </c>
      <c r="I246" t="str">
        <f>IF($H246="","",IFERROR(INDEX('Partner 9'!$C$120:INDEX('Partner 9'!$C:$C,MATCH("TOTAL Non-ENOUGH Revenue*",'Partner 9'!$A:$A,0)-1),14),0))</f>
        <v/>
      </c>
      <c r="J246" t="str">
        <f>IF($H246="","",IFERROR(INDEX('Partner 9'!$D$120:INDEX('Partner 9'!$D:$D,MATCH("TOTAL Non-ENOUGH Revenue*",'Partner 9'!$A:$A,0)-1),14),0))</f>
        <v/>
      </c>
      <c r="K246" t="str">
        <f>IF($H246="","",IFERROR(INDEX('Partner 9'!$E$120:INDEX('Partner 9'!$E:$E,MATCH("TOTAL Non-ENOUGH Revenue*",'Partner 9'!$A:$A,0)-1),14),0))</f>
        <v/>
      </c>
    </row>
    <row r="247" spans="8:11" ht="15.75" customHeight="1" x14ac:dyDescent="0.3">
      <c r="H247" t="str">
        <f>IFERROR(INDEX('Partner 9'!$A$120:INDEX('Partner 9'!$A:$A,MATCH("TOTAL Non-ENOUGH Revenue*",'Partner 9'!$A:$A,0)-1),15),"")</f>
        <v/>
      </c>
      <c r="I247" t="str">
        <f>IF($H247="","",IFERROR(INDEX('Partner 9'!$C$120:INDEX('Partner 9'!$C:$C,MATCH("TOTAL Non-ENOUGH Revenue*",'Partner 9'!$A:$A,0)-1),15),0))</f>
        <v/>
      </c>
      <c r="J247" t="str">
        <f>IF($H247="","",IFERROR(INDEX('Partner 9'!$D$120:INDEX('Partner 9'!$D:$D,MATCH("TOTAL Non-ENOUGH Revenue*",'Partner 9'!$A:$A,0)-1),15),0))</f>
        <v/>
      </c>
      <c r="K247" t="str">
        <f>IF($H247="","",IFERROR(INDEX('Partner 9'!$E$120:INDEX('Partner 9'!$E:$E,MATCH("TOTAL Non-ENOUGH Revenue*",'Partner 9'!$A:$A,0)-1),15),0))</f>
        <v/>
      </c>
    </row>
    <row r="248" spans="8:11" ht="15.75" customHeight="1" x14ac:dyDescent="0.3">
      <c r="H248" t="str">
        <f>IFERROR(INDEX('Partner 9'!$A$120:INDEX('Partner 9'!$A:$A,MATCH("TOTAL Non-ENOUGH Revenue*",'Partner 9'!$A:$A,0)-1),16),"")</f>
        <v/>
      </c>
      <c r="I248" t="str">
        <f>IF($H248="","",IFERROR(INDEX('Partner 9'!$C$120:INDEX('Partner 9'!$C:$C,MATCH("TOTAL Non-ENOUGH Revenue*",'Partner 9'!$A:$A,0)-1),16),0))</f>
        <v/>
      </c>
      <c r="J248" t="str">
        <f>IF($H248="","",IFERROR(INDEX('Partner 9'!$D$120:INDEX('Partner 9'!$D:$D,MATCH("TOTAL Non-ENOUGH Revenue*",'Partner 9'!$A:$A,0)-1),16),0))</f>
        <v/>
      </c>
      <c r="K248" t="str">
        <f>IF($H248="","",IFERROR(INDEX('Partner 9'!$E$120:INDEX('Partner 9'!$E:$E,MATCH("TOTAL Non-ENOUGH Revenue*",'Partner 9'!$A:$A,0)-1),16),0))</f>
        <v/>
      </c>
    </row>
    <row r="249" spans="8:11" ht="15.75" customHeight="1" x14ac:dyDescent="0.3">
      <c r="H249" t="str">
        <f>IFERROR(INDEX('Partner 9'!$A$120:INDEX('Partner 9'!$A:$A,MATCH("TOTAL Non-ENOUGH Revenue*",'Partner 9'!$A:$A,0)-1),17),"")</f>
        <v/>
      </c>
      <c r="I249" t="str">
        <f>IF($H249="","",IFERROR(INDEX('Partner 9'!$C$120:INDEX('Partner 9'!$C:$C,MATCH("TOTAL Non-ENOUGH Revenue*",'Partner 9'!$A:$A,0)-1),17),0))</f>
        <v/>
      </c>
      <c r="J249" t="str">
        <f>IF($H249="","",IFERROR(INDEX('Partner 9'!$D$120:INDEX('Partner 9'!$D:$D,MATCH("TOTAL Non-ENOUGH Revenue*",'Partner 9'!$A:$A,0)-1),17),0))</f>
        <v/>
      </c>
      <c r="K249" t="str">
        <f>IF($H249="","",IFERROR(INDEX('Partner 9'!$E$120:INDEX('Partner 9'!$E:$E,MATCH("TOTAL Non-ENOUGH Revenue*",'Partner 9'!$A:$A,0)-1),17),0))</f>
        <v/>
      </c>
    </row>
    <row r="250" spans="8:11" ht="15.75" customHeight="1" x14ac:dyDescent="0.3">
      <c r="H250" t="str">
        <f>IFERROR(INDEX('Partner 9'!$A$120:INDEX('Partner 9'!$A:$A,MATCH("TOTAL Non-ENOUGH Revenue*",'Partner 9'!$A:$A,0)-1),18),"")</f>
        <v/>
      </c>
      <c r="I250" t="str">
        <f>IF($H250="","",IFERROR(INDEX('Partner 9'!$C$120:INDEX('Partner 9'!$C:$C,MATCH("TOTAL Non-ENOUGH Revenue*",'Partner 9'!$A:$A,0)-1),18),0))</f>
        <v/>
      </c>
      <c r="J250" t="str">
        <f>IF($H250="","",IFERROR(INDEX('Partner 9'!$D$120:INDEX('Partner 9'!$D:$D,MATCH("TOTAL Non-ENOUGH Revenue*",'Partner 9'!$A:$A,0)-1),18),0))</f>
        <v/>
      </c>
      <c r="K250" t="str">
        <f>IF($H250="","",IFERROR(INDEX('Partner 9'!$E$120:INDEX('Partner 9'!$E:$E,MATCH("TOTAL Non-ENOUGH Revenue*",'Partner 9'!$A:$A,0)-1),18),0))</f>
        <v/>
      </c>
    </row>
    <row r="251" spans="8:11" ht="15.75" customHeight="1" x14ac:dyDescent="0.3">
      <c r="H251" t="str">
        <f>IFERROR(INDEX('Partner 9'!$A$120:INDEX('Partner 9'!$A:$A,MATCH("TOTAL Non-ENOUGH Revenue*",'Partner 9'!$A:$A,0)-1),19),"")</f>
        <v/>
      </c>
      <c r="I251" t="str">
        <f>IF($H251="","",IFERROR(INDEX('Partner 9'!$C$120:INDEX('Partner 9'!$C:$C,MATCH("TOTAL Non-ENOUGH Revenue*",'Partner 9'!$A:$A,0)-1),19),0))</f>
        <v/>
      </c>
      <c r="J251" t="str">
        <f>IF($H251="","",IFERROR(INDEX('Partner 9'!$D$120:INDEX('Partner 9'!$D:$D,MATCH("TOTAL Non-ENOUGH Revenue*",'Partner 9'!$A:$A,0)-1),19),0))</f>
        <v/>
      </c>
      <c r="K251" t="str">
        <f>IF($H251="","",IFERROR(INDEX('Partner 9'!$E$120:INDEX('Partner 9'!$E:$E,MATCH("TOTAL Non-ENOUGH Revenue*",'Partner 9'!$A:$A,0)-1),19),0))</f>
        <v/>
      </c>
    </row>
    <row r="252" spans="8:11" ht="15.75" customHeight="1" x14ac:dyDescent="0.3">
      <c r="H252" t="str">
        <f>IFERROR(INDEX('Partner 9'!$A$120:INDEX('Partner 9'!$A:$A,MATCH("TOTAL Non-ENOUGH Revenue*",'Partner 9'!$A:$A,0)-1),20),"")</f>
        <v/>
      </c>
      <c r="I252" t="str">
        <f>IF($H252="","",IFERROR(INDEX('Partner 9'!$C$120:INDEX('Partner 9'!$C:$C,MATCH("TOTAL Non-ENOUGH Revenue*",'Partner 9'!$A:$A,0)-1),20),0))</f>
        <v/>
      </c>
      <c r="J252" t="str">
        <f>IF($H252="","",IFERROR(INDEX('Partner 9'!$D$120:INDEX('Partner 9'!$D:$D,MATCH("TOTAL Non-ENOUGH Revenue*",'Partner 9'!$A:$A,0)-1),20),0))</f>
        <v/>
      </c>
      <c r="K252" t="str">
        <f>IF($H252="","",IFERROR(INDEX('Partner 9'!$E$120:INDEX('Partner 9'!$E:$E,MATCH("TOTAL Non-ENOUGH Revenue*",'Partner 9'!$A:$A,0)-1),20),0))</f>
        <v/>
      </c>
    </row>
    <row r="253" spans="8:11" ht="15.75" customHeight="1" x14ac:dyDescent="0.3">
      <c r="H253">
        <f>IFERROR(INDEX('Partner 10'!$A$120:INDEX('Partner 10'!$A:$A,MATCH("TOTAL Non-ENOUGH Revenue*",'Partner 10'!$A:$A,0)-1),1),"")</f>
        <v>0</v>
      </c>
      <c r="I253">
        <f>IF($H253="","",IFERROR(INDEX('Partner 10'!$C$120:INDEX('Partner 10'!$C:$C,MATCH("TOTAL Non-ENOUGH Revenue*",'Partner 10'!$A:$A,0)-1),1),0))</f>
        <v>0</v>
      </c>
      <c r="J253">
        <f>IF($H253="","",IFERROR(INDEX('Partner 10'!$D$120:INDEX('Partner 10'!$D:$D,MATCH("TOTAL Non-ENOUGH Revenue*",'Partner 10'!$A:$A,0)-1),1),0))</f>
        <v>0</v>
      </c>
      <c r="K253">
        <f>IF($H253="","",IFERROR(INDEX('Partner 10'!$E$120:INDEX('Partner 10'!$E:$E,MATCH("TOTAL Non-ENOUGH Revenue*",'Partner 10'!$A:$A,0)-1),1),0))</f>
        <v>0</v>
      </c>
    </row>
    <row r="254" spans="8:11" ht="15.75" customHeight="1" x14ac:dyDescent="0.3">
      <c r="H254">
        <f>IFERROR(INDEX('Partner 10'!$A$120:INDEX('Partner 10'!$A:$A,MATCH("TOTAL Non-ENOUGH Revenue*",'Partner 10'!$A:$A,0)-1),2),"")</f>
        <v>0</v>
      </c>
      <c r="I254">
        <f>IF($H254="","",IFERROR(INDEX('Partner 10'!$C$120:INDEX('Partner 10'!$C:$C,MATCH("TOTAL Non-ENOUGH Revenue*",'Partner 10'!$A:$A,0)-1),2),0))</f>
        <v>0</v>
      </c>
      <c r="J254">
        <f>IF($H254="","",IFERROR(INDEX('Partner 10'!$D$120:INDEX('Partner 10'!$D:$D,MATCH("TOTAL Non-ENOUGH Revenue*",'Partner 10'!$A:$A,0)-1),2),0))</f>
        <v>0</v>
      </c>
      <c r="K254">
        <f>IF($H254="","",IFERROR(INDEX('Partner 10'!$E$120:INDEX('Partner 10'!$E:$E,MATCH("TOTAL Non-ENOUGH Revenue*",'Partner 10'!$A:$A,0)-1),2),0))</f>
        <v>0</v>
      </c>
    </row>
    <row r="255" spans="8:11" ht="15.75" customHeight="1" x14ac:dyDescent="0.3">
      <c r="H255">
        <f>IFERROR(INDEX('Partner 10'!$A$120:INDEX('Partner 10'!$A:$A,MATCH("TOTAL Non-ENOUGH Revenue*",'Partner 10'!$A:$A,0)-1),3),"")</f>
        <v>0</v>
      </c>
      <c r="I255">
        <f>IF($H255="","",IFERROR(INDEX('Partner 10'!$C$120:INDEX('Partner 10'!$C:$C,MATCH("TOTAL Non-ENOUGH Revenue*",'Partner 10'!$A:$A,0)-1),3),0))</f>
        <v>0</v>
      </c>
      <c r="J255">
        <f>IF($H255="","",IFERROR(INDEX('Partner 10'!$D$120:INDEX('Partner 10'!$D:$D,MATCH("TOTAL Non-ENOUGH Revenue*",'Partner 10'!$A:$A,0)-1),3),0))</f>
        <v>0</v>
      </c>
      <c r="K255">
        <f>IF($H255="","",IFERROR(INDEX('Partner 10'!$E$120:INDEX('Partner 10'!$E:$E,MATCH("TOTAL Non-ENOUGH Revenue*",'Partner 10'!$A:$A,0)-1),3),0))</f>
        <v>0</v>
      </c>
    </row>
    <row r="256" spans="8:11" ht="15.75" customHeight="1" x14ac:dyDescent="0.3">
      <c r="H256">
        <f>IFERROR(INDEX('Partner 10'!$A$120:INDEX('Partner 10'!$A:$A,MATCH("TOTAL Non-ENOUGH Revenue*",'Partner 10'!$A:$A,0)-1),4),"")</f>
        <v>0</v>
      </c>
      <c r="I256">
        <f>IF($H256="","",IFERROR(INDEX('Partner 10'!$C$120:INDEX('Partner 10'!$C:$C,MATCH("TOTAL Non-ENOUGH Revenue*",'Partner 10'!$A:$A,0)-1),4),0))</f>
        <v>0</v>
      </c>
      <c r="J256">
        <f>IF($H256="","",IFERROR(INDEX('Partner 10'!$D$120:INDEX('Partner 10'!$D:$D,MATCH("TOTAL Non-ENOUGH Revenue*",'Partner 10'!$A:$A,0)-1),4),0))</f>
        <v>0</v>
      </c>
      <c r="K256">
        <f>IF($H256="","",IFERROR(INDEX('Partner 10'!$E$120:INDEX('Partner 10'!$E:$E,MATCH("TOTAL Non-ENOUGH Revenue*",'Partner 10'!$A:$A,0)-1),4),0))</f>
        <v>0</v>
      </c>
    </row>
    <row r="257" spans="8:11" ht="15.75" customHeight="1" x14ac:dyDescent="0.3">
      <c r="H257">
        <f>IFERROR(INDEX('Partner 10'!$A$120:INDEX('Partner 10'!$A:$A,MATCH("TOTAL Non-ENOUGH Revenue*",'Partner 10'!$A:$A,0)-1),5),"")</f>
        <v>0</v>
      </c>
      <c r="I257">
        <f>IF($H257="","",IFERROR(INDEX('Partner 10'!$C$120:INDEX('Partner 10'!$C:$C,MATCH("TOTAL Non-ENOUGH Revenue*",'Partner 10'!$A:$A,0)-1),5),0))</f>
        <v>0</v>
      </c>
      <c r="J257">
        <f>IF($H257="","",IFERROR(INDEX('Partner 10'!$D$120:INDEX('Partner 10'!$D:$D,MATCH("TOTAL Non-ENOUGH Revenue*",'Partner 10'!$A:$A,0)-1),5),0))</f>
        <v>0</v>
      </c>
      <c r="K257">
        <f>IF($H257="","",IFERROR(INDEX('Partner 10'!$E$120:INDEX('Partner 10'!$E:$E,MATCH("TOTAL Non-ENOUGH Revenue*",'Partner 10'!$A:$A,0)-1),5),0))</f>
        <v>0</v>
      </c>
    </row>
    <row r="258" spans="8:11" ht="15.75" customHeight="1" x14ac:dyDescent="0.3">
      <c r="H258" t="str">
        <f>IFERROR(INDEX('Partner 10'!$A$120:INDEX('Partner 10'!$A:$A,MATCH("TOTAL Non-ENOUGH Revenue*",'Partner 10'!$A:$A,0)-1),6),"")</f>
        <v/>
      </c>
      <c r="I258" t="str">
        <f>IF($H258="","",IFERROR(INDEX('Partner 10'!$C$120:INDEX('Partner 10'!$C:$C,MATCH("TOTAL Non-ENOUGH Revenue*",'Partner 10'!$A:$A,0)-1),6),0))</f>
        <v/>
      </c>
      <c r="J258" t="str">
        <f>IF($H258="","",IFERROR(INDEX('Partner 10'!$D$120:INDEX('Partner 10'!$D:$D,MATCH("TOTAL Non-ENOUGH Revenue*",'Partner 10'!$A:$A,0)-1),6),0))</f>
        <v/>
      </c>
      <c r="K258" t="str">
        <f>IF($H258="","",IFERROR(INDEX('Partner 10'!$E$120:INDEX('Partner 10'!$E:$E,MATCH("TOTAL Non-ENOUGH Revenue*",'Partner 10'!$A:$A,0)-1),6),0))</f>
        <v/>
      </c>
    </row>
    <row r="259" spans="8:11" ht="15.75" customHeight="1" x14ac:dyDescent="0.3">
      <c r="H259" t="str">
        <f>IFERROR(INDEX('Partner 10'!$A$120:INDEX('Partner 10'!$A:$A,MATCH("TOTAL Non-ENOUGH Revenue*",'Partner 10'!$A:$A,0)-1),7),"")</f>
        <v/>
      </c>
      <c r="I259" t="str">
        <f>IF($H259="","",IFERROR(INDEX('Partner 10'!$C$120:INDEX('Partner 10'!$C:$C,MATCH("TOTAL Non-ENOUGH Revenue*",'Partner 10'!$A:$A,0)-1),7),0))</f>
        <v/>
      </c>
      <c r="J259" t="str">
        <f>IF($H259="","",IFERROR(INDEX('Partner 10'!$D$120:INDEX('Partner 10'!$D:$D,MATCH("TOTAL Non-ENOUGH Revenue*",'Partner 10'!$A:$A,0)-1),7),0))</f>
        <v/>
      </c>
      <c r="K259" t="str">
        <f>IF($H259="","",IFERROR(INDEX('Partner 10'!$E$120:INDEX('Partner 10'!$E:$E,MATCH("TOTAL Non-ENOUGH Revenue*",'Partner 10'!$A:$A,0)-1),7),0))</f>
        <v/>
      </c>
    </row>
    <row r="260" spans="8:11" ht="15.75" customHeight="1" x14ac:dyDescent="0.3">
      <c r="H260" t="str">
        <f>IFERROR(INDEX('Partner 10'!$A$120:INDEX('Partner 10'!$A:$A,MATCH("TOTAL Non-ENOUGH Revenue*",'Partner 10'!$A:$A,0)-1),8),"")</f>
        <v/>
      </c>
      <c r="I260" t="str">
        <f>IF($H260="","",IFERROR(INDEX('Partner 10'!$C$120:INDEX('Partner 10'!$C:$C,MATCH("TOTAL Non-ENOUGH Revenue*",'Partner 10'!$A:$A,0)-1),8),0))</f>
        <v/>
      </c>
      <c r="J260" t="str">
        <f>IF($H260="","",IFERROR(INDEX('Partner 10'!$D$120:INDEX('Partner 10'!$D:$D,MATCH("TOTAL Non-ENOUGH Revenue*",'Partner 10'!$A:$A,0)-1),8),0))</f>
        <v/>
      </c>
      <c r="K260" t="str">
        <f>IF($H260="","",IFERROR(INDEX('Partner 10'!$E$120:INDEX('Partner 10'!$E:$E,MATCH("TOTAL Non-ENOUGH Revenue*",'Partner 10'!$A:$A,0)-1),8),0))</f>
        <v/>
      </c>
    </row>
    <row r="261" spans="8:11" ht="15.75" customHeight="1" x14ac:dyDescent="0.3">
      <c r="H261" t="str">
        <f>IFERROR(INDEX('Partner 10'!$A$120:INDEX('Partner 10'!$A:$A,MATCH("TOTAL Non-ENOUGH Revenue*",'Partner 10'!$A:$A,0)-1),9),"")</f>
        <v/>
      </c>
      <c r="I261" t="str">
        <f>IF($H261="","",IFERROR(INDEX('Partner 10'!$C$120:INDEX('Partner 10'!$C:$C,MATCH("TOTAL Non-ENOUGH Revenue*",'Partner 10'!$A:$A,0)-1),9),0))</f>
        <v/>
      </c>
      <c r="J261" t="str">
        <f>IF($H261="","",IFERROR(INDEX('Partner 10'!$D$120:INDEX('Partner 10'!$D:$D,MATCH("TOTAL Non-ENOUGH Revenue*",'Partner 10'!$A:$A,0)-1),9),0))</f>
        <v/>
      </c>
      <c r="K261" t="str">
        <f>IF($H261="","",IFERROR(INDEX('Partner 10'!$E$120:INDEX('Partner 10'!$E:$E,MATCH("TOTAL Non-ENOUGH Revenue*",'Partner 10'!$A:$A,0)-1),9),0))</f>
        <v/>
      </c>
    </row>
    <row r="262" spans="8:11" ht="15.75" customHeight="1" x14ac:dyDescent="0.3">
      <c r="H262" t="str">
        <f>IFERROR(INDEX('Partner 10'!$A$120:INDEX('Partner 10'!$A:$A,MATCH("TOTAL Non-ENOUGH Revenue*",'Partner 10'!$A:$A,0)-1),10),"")</f>
        <v/>
      </c>
      <c r="I262" t="str">
        <f>IF($H262="","",IFERROR(INDEX('Partner 10'!$C$120:INDEX('Partner 10'!$C:$C,MATCH("TOTAL Non-ENOUGH Revenue*",'Partner 10'!$A:$A,0)-1),10),0))</f>
        <v/>
      </c>
      <c r="J262" t="str">
        <f>IF($H262="","",IFERROR(INDEX('Partner 10'!$D$120:INDEX('Partner 10'!$D:$D,MATCH("TOTAL Non-ENOUGH Revenue*",'Partner 10'!$A:$A,0)-1),10),0))</f>
        <v/>
      </c>
      <c r="K262" t="str">
        <f>IF($H262="","",IFERROR(INDEX('Partner 10'!$E$120:INDEX('Partner 10'!$E:$E,MATCH("TOTAL Non-ENOUGH Revenue*",'Partner 10'!$A:$A,0)-1),10),0))</f>
        <v/>
      </c>
    </row>
    <row r="263" spans="8:11" ht="15.75" customHeight="1" x14ac:dyDescent="0.3">
      <c r="H263" t="str">
        <f>IFERROR(INDEX('Partner 10'!$A$120:INDEX('Partner 10'!$A:$A,MATCH("TOTAL Non-ENOUGH Revenue*",'Partner 10'!$A:$A,0)-1),11),"")</f>
        <v/>
      </c>
      <c r="I263" t="str">
        <f>IF($H263="","",IFERROR(INDEX('Partner 10'!$C$120:INDEX('Partner 10'!$C:$C,MATCH("TOTAL Non-ENOUGH Revenue*",'Partner 10'!$A:$A,0)-1),11),0))</f>
        <v/>
      </c>
      <c r="J263" t="str">
        <f>IF($H263="","",IFERROR(INDEX('Partner 10'!$D$120:INDEX('Partner 10'!$D:$D,MATCH("TOTAL Non-ENOUGH Revenue*",'Partner 10'!$A:$A,0)-1),11),0))</f>
        <v/>
      </c>
      <c r="K263" t="str">
        <f>IF($H263="","",IFERROR(INDEX('Partner 10'!$E$120:INDEX('Partner 10'!$E:$E,MATCH("TOTAL Non-ENOUGH Revenue*",'Partner 10'!$A:$A,0)-1),11),0))</f>
        <v/>
      </c>
    </row>
    <row r="264" spans="8:11" ht="15.75" customHeight="1" x14ac:dyDescent="0.3">
      <c r="H264" t="str">
        <f>IFERROR(INDEX('Partner 10'!$A$120:INDEX('Partner 10'!$A:$A,MATCH("TOTAL Non-ENOUGH Revenue*",'Partner 10'!$A:$A,0)-1),12),"")</f>
        <v/>
      </c>
      <c r="I264" t="str">
        <f>IF($H264="","",IFERROR(INDEX('Partner 10'!$C$120:INDEX('Partner 10'!$C:$C,MATCH("TOTAL Non-ENOUGH Revenue*",'Partner 10'!$A:$A,0)-1),12),0))</f>
        <v/>
      </c>
      <c r="J264" t="str">
        <f>IF($H264="","",IFERROR(INDEX('Partner 10'!$D$120:INDEX('Partner 10'!$D:$D,MATCH("TOTAL Non-ENOUGH Revenue*",'Partner 10'!$A:$A,0)-1),12),0))</f>
        <v/>
      </c>
      <c r="K264" t="str">
        <f>IF($H264="","",IFERROR(INDEX('Partner 10'!$E$120:INDEX('Partner 10'!$E:$E,MATCH("TOTAL Non-ENOUGH Revenue*",'Partner 10'!$A:$A,0)-1),12),0))</f>
        <v/>
      </c>
    </row>
    <row r="265" spans="8:11" ht="15.75" customHeight="1" x14ac:dyDescent="0.3">
      <c r="H265" t="str">
        <f>IFERROR(INDEX('Partner 10'!$A$120:INDEX('Partner 10'!$A:$A,MATCH("TOTAL Non-ENOUGH Revenue*",'Partner 10'!$A:$A,0)-1),13),"")</f>
        <v/>
      </c>
      <c r="I265" t="str">
        <f>IF($H265="","",IFERROR(INDEX('Partner 10'!$C$120:INDEX('Partner 10'!$C:$C,MATCH("TOTAL Non-ENOUGH Revenue*",'Partner 10'!$A:$A,0)-1),13),0))</f>
        <v/>
      </c>
      <c r="J265" t="str">
        <f>IF($H265="","",IFERROR(INDEX('Partner 10'!$D$120:INDEX('Partner 10'!$D:$D,MATCH("TOTAL Non-ENOUGH Revenue*",'Partner 10'!$A:$A,0)-1),13),0))</f>
        <v/>
      </c>
      <c r="K265" t="str">
        <f>IF($H265="","",IFERROR(INDEX('Partner 10'!$E$120:INDEX('Partner 10'!$E:$E,MATCH("TOTAL Non-ENOUGH Revenue*",'Partner 10'!$A:$A,0)-1),13),0))</f>
        <v/>
      </c>
    </row>
    <row r="266" spans="8:11" ht="15.75" customHeight="1" x14ac:dyDescent="0.3">
      <c r="H266" t="str">
        <f>IFERROR(INDEX('Partner 10'!$A$120:INDEX('Partner 10'!$A:$A,MATCH("TOTAL Non-ENOUGH Revenue*",'Partner 10'!$A:$A,0)-1),14),"")</f>
        <v/>
      </c>
      <c r="I266" t="str">
        <f>IF($H266="","",IFERROR(INDEX('Partner 10'!$C$120:INDEX('Partner 10'!$C:$C,MATCH("TOTAL Non-ENOUGH Revenue*",'Partner 10'!$A:$A,0)-1),14),0))</f>
        <v/>
      </c>
      <c r="J266" t="str">
        <f>IF($H266="","",IFERROR(INDEX('Partner 10'!$D$120:INDEX('Partner 10'!$D:$D,MATCH("TOTAL Non-ENOUGH Revenue*",'Partner 10'!$A:$A,0)-1),14),0))</f>
        <v/>
      </c>
      <c r="K266" t="str">
        <f>IF($H266="","",IFERROR(INDEX('Partner 10'!$E$120:INDEX('Partner 10'!$E:$E,MATCH("TOTAL Non-ENOUGH Revenue*",'Partner 10'!$A:$A,0)-1),14),0))</f>
        <v/>
      </c>
    </row>
    <row r="267" spans="8:11" ht="15.75" customHeight="1" x14ac:dyDescent="0.3">
      <c r="H267" t="str">
        <f>IFERROR(INDEX('Partner 10'!$A$120:INDEX('Partner 10'!$A:$A,MATCH("TOTAL Non-ENOUGH Revenue*",'Partner 10'!$A:$A,0)-1),15),"")</f>
        <v/>
      </c>
      <c r="I267" t="str">
        <f>IF($H267="","",IFERROR(INDEX('Partner 10'!$C$120:INDEX('Partner 10'!$C:$C,MATCH("TOTAL Non-ENOUGH Revenue*",'Partner 10'!$A:$A,0)-1),15),0))</f>
        <v/>
      </c>
      <c r="J267" t="str">
        <f>IF($H267="","",IFERROR(INDEX('Partner 10'!$D$120:INDEX('Partner 10'!$D:$D,MATCH("TOTAL Non-ENOUGH Revenue*",'Partner 10'!$A:$A,0)-1),15),0))</f>
        <v/>
      </c>
      <c r="K267" t="str">
        <f>IF($H267="","",IFERROR(INDEX('Partner 10'!$E$120:INDEX('Partner 10'!$E:$E,MATCH("TOTAL Non-ENOUGH Revenue*",'Partner 10'!$A:$A,0)-1),15),0))</f>
        <v/>
      </c>
    </row>
    <row r="268" spans="8:11" ht="15.75" customHeight="1" x14ac:dyDescent="0.3">
      <c r="H268" t="str">
        <f>IFERROR(INDEX('Partner 10'!$A$120:INDEX('Partner 10'!$A:$A,MATCH("TOTAL Non-ENOUGH Revenue*",'Partner 10'!$A:$A,0)-1),16),"")</f>
        <v/>
      </c>
      <c r="I268" t="str">
        <f>IF($H268="","",IFERROR(INDEX('Partner 10'!$C$120:INDEX('Partner 10'!$C:$C,MATCH("TOTAL Non-ENOUGH Revenue*",'Partner 10'!$A:$A,0)-1),16),0))</f>
        <v/>
      </c>
      <c r="J268" t="str">
        <f>IF($H268="","",IFERROR(INDEX('Partner 10'!$D$120:INDEX('Partner 10'!$D:$D,MATCH("TOTAL Non-ENOUGH Revenue*",'Partner 10'!$A:$A,0)-1),16),0))</f>
        <v/>
      </c>
      <c r="K268" t="str">
        <f>IF($H268="","",IFERROR(INDEX('Partner 10'!$E$120:INDEX('Partner 10'!$E:$E,MATCH("TOTAL Non-ENOUGH Revenue*",'Partner 10'!$A:$A,0)-1),16),0))</f>
        <v/>
      </c>
    </row>
    <row r="269" spans="8:11" ht="15.75" customHeight="1" x14ac:dyDescent="0.3">
      <c r="H269" t="str">
        <f>IFERROR(INDEX('Partner 10'!$A$120:INDEX('Partner 10'!$A:$A,MATCH("TOTAL Non-ENOUGH Revenue*",'Partner 10'!$A:$A,0)-1),17),"")</f>
        <v/>
      </c>
      <c r="I269" t="str">
        <f>IF($H269="","",IFERROR(INDEX('Partner 10'!$C$120:INDEX('Partner 10'!$C:$C,MATCH("TOTAL Non-ENOUGH Revenue*",'Partner 10'!$A:$A,0)-1),17),0))</f>
        <v/>
      </c>
      <c r="J269" t="str">
        <f>IF($H269="","",IFERROR(INDEX('Partner 10'!$D$120:INDEX('Partner 10'!$D:$D,MATCH("TOTAL Non-ENOUGH Revenue*",'Partner 10'!$A:$A,0)-1),17),0))</f>
        <v/>
      </c>
      <c r="K269" t="str">
        <f>IF($H269="","",IFERROR(INDEX('Partner 10'!$E$120:INDEX('Partner 10'!$E:$E,MATCH("TOTAL Non-ENOUGH Revenue*",'Partner 10'!$A:$A,0)-1),17),0))</f>
        <v/>
      </c>
    </row>
    <row r="270" spans="8:11" ht="15.75" customHeight="1" x14ac:dyDescent="0.3">
      <c r="H270" t="str">
        <f>IFERROR(INDEX('Partner 10'!$A$120:INDEX('Partner 10'!$A:$A,MATCH("TOTAL Non-ENOUGH Revenue*",'Partner 10'!$A:$A,0)-1),18),"")</f>
        <v/>
      </c>
      <c r="I270" t="str">
        <f>IF($H270="","",IFERROR(INDEX('Partner 10'!$C$120:INDEX('Partner 10'!$C:$C,MATCH("TOTAL Non-ENOUGH Revenue*",'Partner 10'!$A:$A,0)-1),18),0))</f>
        <v/>
      </c>
      <c r="J270" t="str">
        <f>IF($H270="","",IFERROR(INDEX('Partner 10'!$D$120:INDEX('Partner 10'!$D:$D,MATCH("TOTAL Non-ENOUGH Revenue*",'Partner 10'!$A:$A,0)-1),18),0))</f>
        <v/>
      </c>
      <c r="K270" t="str">
        <f>IF($H270="","",IFERROR(INDEX('Partner 10'!$E$120:INDEX('Partner 10'!$E:$E,MATCH("TOTAL Non-ENOUGH Revenue*",'Partner 10'!$A:$A,0)-1),18),0))</f>
        <v/>
      </c>
    </row>
    <row r="271" spans="8:11" ht="15.75" customHeight="1" x14ac:dyDescent="0.3">
      <c r="H271" t="str">
        <f>IFERROR(INDEX('Partner 10'!$A$120:INDEX('Partner 10'!$A:$A,MATCH("TOTAL Non-ENOUGH Revenue*",'Partner 10'!$A:$A,0)-1),19),"")</f>
        <v/>
      </c>
      <c r="I271" t="str">
        <f>IF($H271="","",IFERROR(INDEX('Partner 10'!$C$120:INDEX('Partner 10'!$C:$C,MATCH("TOTAL Non-ENOUGH Revenue*",'Partner 10'!$A:$A,0)-1),19),0))</f>
        <v/>
      </c>
      <c r="J271" t="str">
        <f>IF($H271="","",IFERROR(INDEX('Partner 10'!$D$120:INDEX('Partner 10'!$D:$D,MATCH("TOTAL Non-ENOUGH Revenue*",'Partner 10'!$A:$A,0)-1),19),0))</f>
        <v/>
      </c>
      <c r="K271" t="str">
        <f>IF($H271="","",IFERROR(INDEX('Partner 10'!$E$120:INDEX('Partner 10'!$E:$E,MATCH("TOTAL Non-ENOUGH Revenue*",'Partner 10'!$A:$A,0)-1),19),0))</f>
        <v/>
      </c>
    </row>
    <row r="272" spans="8:11" ht="15.75" customHeight="1" x14ac:dyDescent="0.3">
      <c r="H272" t="str">
        <f>IFERROR(INDEX('Partner 10'!$A$120:INDEX('Partner 10'!$A:$A,MATCH("TOTAL Non-ENOUGH Revenue*",'Partner 10'!$A:$A,0)-1),20),"")</f>
        <v/>
      </c>
      <c r="I272" t="str">
        <f>IF($H272="","",IFERROR(INDEX('Partner 10'!$C$120:INDEX('Partner 10'!$C:$C,MATCH("TOTAL Non-ENOUGH Revenue*",'Partner 10'!$A:$A,0)-1),20),0))</f>
        <v/>
      </c>
      <c r="J272" t="str">
        <f>IF($H272="","",IFERROR(INDEX('Partner 10'!$D$120:INDEX('Partner 10'!$D:$D,MATCH("TOTAL Non-ENOUGH Revenue*",'Partner 10'!$A:$A,0)-1),20),0))</f>
        <v/>
      </c>
      <c r="K272" t="str">
        <f>IF($H272="","",IFERROR(INDEX('Partner 10'!$E$120:INDEX('Partner 10'!$E:$E,MATCH("TOTAL Non-ENOUGH Revenue*",'Partner 10'!$A:$A,0)-1),20),0))</f>
        <v/>
      </c>
    </row>
    <row r="273" spans="8:11" ht="15.75" customHeight="1" x14ac:dyDescent="0.3">
      <c r="H273">
        <f>IFERROR(INDEX('Partner 11'!$A$120:INDEX('Partner 11'!$A:$A,MATCH("TOTAL Non-ENOUGH Revenue*",'Partner 11'!$A:$A,0)-1),1),"")</f>
        <v>0</v>
      </c>
      <c r="I273">
        <f>IF($H273="","",IFERROR(INDEX('Partner 11'!$C$120:INDEX('Partner 11'!$C:$C,MATCH("TOTAL Non-ENOUGH Revenue*",'Partner 11'!$A:$A,0)-1),1),0))</f>
        <v>0</v>
      </c>
      <c r="J273">
        <f>IF($H273="","",IFERROR(INDEX('Partner 11'!$D$120:INDEX('Partner 11'!$D:$D,MATCH("TOTAL Non-ENOUGH Revenue*",'Partner 11'!$A:$A,0)-1),1),0))</f>
        <v>0</v>
      </c>
      <c r="K273">
        <f>IF($H273="","",IFERROR(INDEX('Partner 11'!$E$120:INDEX('Partner 11'!$E:$E,MATCH("TOTAL Non-ENOUGH Revenue*",'Partner 11'!$A:$A,0)-1),1),0))</f>
        <v>0</v>
      </c>
    </row>
    <row r="274" spans="8:11" ht="15.75" customHeight="1" x14ac:dyDescent="0.3">
      <c r="H274">
        <f>IFERROR(INDEX('Partner 11'!$A$120:INDEX('Partner 11'!$A:$A,MATCH("TOTAL Non-ENOUGH Revenue*",'Partner 11'!$A:$A,0)-1),2),"")</f>
        <v>0</v>
      </c>
      <c r="I274">
        <f>IF($H274="","",IFERROR(INDEX('Partner 11'!$C$120:INDEX('Partner 11'!$C:$C,MATCH("TOTAL Non-ENOUGH Revenue*",'Partner 11'!$A:$A,0)-1),2),0))</f>
        <v>0</v>
      </c>
      <c r="J274">
        <f>IF($H274="","",IFERROR(INDEX('Partner 11'!$D$120:INDEX('Partner 11'!$D:$D,MATCH("TOTAL Non-ENOUGH Revenue*",'Partner 11'!$A:$A,0)-1),2),0))</f>
        <v>0</v>
      </c>
      <c r="K274">
        <f>IF($H274="","",IFERROR(INDEX('Partner 11'!$E$120:INDEX('Partner 11'!$E:$E,MATCH("TOTAL Non-ENOUGH Revenue*",'Partner 11'!$A:$A,0)-1),2),0))</f>
        <v>0</v>
      </c>
    </row>
    <row r="275" spans="8:11" ht="15.75" customHeight="1" x14ac:dyDescent="0.3">
      <c r="H275">
        <f>IFERROR(INDEX('Partner 11'!$A$120:INDEX('Partner 11'!$A:$A,MATCH("TOTAL Non-ENOUGH Revenue*",'Partner 11'!$A:$A,0)-1),3),"")</f>
        <v>0</v>
      </c>
      <c r="I275">
        <f>IF($H275="","",IFERROR(INDEX('Partner 11'!$C$120:INDEX('Partner 11'!$C:$C,MATCH("TOTAL Non-ENOUGH Revenue*",'Partner 11'!$A:$A,0)-1),3),0))</f>
        <v>0</v>
      </c>
      <c r="J275">
        <f>IF($H275="","",IFERROR(INDEX('Partner 11'!$D$120:INDEX('Partner 11'!$D:$D,MATCH("TOTAL Non-ENOUGH Revenue*",'Partner 11'!$A:$A,0)-1),3),0))</f>
        <v>0</v>
      </c>
      <c r="K275">
        <f>IF($H275="","",IFERROR(INDEX('Partner 11'!$E$120:INDEX('Partner 11'!$E:$E,MATCH("TOTAL Non-ENOUGH Revenue*",'Partner 11'!$A:$A,0)-1),3),0))</f>
        <v>0</v>
      </c>
    </row>
    <row r="276" spans="8:11" ht="15.75" customHeight="1" x14ac:dyDescent="0.3">
      <c r="H276">
        <f>IFERROR(INDEX('Partner 11'!$A$120:INDEX('Partner 11'!$A:$A,MATCH("TOTAL Non-ENOUGH Revenue*",'Partner 11'!$A:$A,0)-1),4),"")</f>
        <v>0</v>
      </c>
      <c r="I276">
        <f>IF($H276="","",IFERROR(INDEX('Partner 11'!$C$120:INDEX('Partner 11'!$C:$C,MATCH("TOTAL Non-ENOUGH Revenue*",'Partner 11'!$A:$A,0)-1),4),0))</f>
        <v>0</v>
      </c>
      <c r="J276">
        <f>IF($H276="","",IFERROR(INDEX('Partner 11'!$D$120:INDEX('Partner 11'!$D:$D,MATCH("TOTAL Non-ENOUGH Revenue*",'Partner 11'!$A:$A,0)-1),4),0))</f>
        <v>0</v>
      </c>
      <c r="K276">
        <f>IF($H276="","",IFERROR(INDEX('Partner 11'!$E$120:INDEX('Partner 11'!$E:$E,MATCH("TOTAL Non-ENOUGH Revenue*",'Partner 11'!$A:$A,0)-1),4),0))</f>
        <v>0</v>
      </c>
    </row>
    <row r="277" spans="8:11" ht="15.75" customHeight="1" x14ac:dyDescent="0.3">
      <c r="H277">
        <f>IFERROR(INDEX('Partner 11'!$A$120:INDEX('Partner 11'!$A:$A,MATCH("TOTAL Non-ENOUGH Revenue*",'Partner 11'!$A:$A,0)-1),5),"")</f>
        <v>0</v>
      </c>
      <c r="I277">
        <f>IF($H277="","",IFERROR(INDEX('Partner 11'!$C$120:INDEX('Partner 11'!$C:$C,MATCH("TOTAL Non-ENOUGH Revenue*",'Partner 11'!$A:$A,0)-1),5),0))</f>
        <v>0</v>
      </c>
      <c r="J277">
        <f>IF($H277="","",IFERROR(INDEX('Partner 11'!$D$120:INDEX('Partner 11'!$D:$D,MATCH("TOTAL Non-ENOUGH Revenue*",'Partner 11'!$A:$A,0)-1),5),0))</f>
        <v>0</v>
      </c>
      <c r="K277">
        <f>IF($H277="","",IFERROR(INDEX('Partner 11'!$E$120:INDEX('Partner 11'!$E:$E,MATCH("TOTAL Non-ENOUGH Revenue*",'Partner 11'!$A:$A,0)-1),5),0))</f>
        <v>0</v>
      </c>
    </row>
    <row r="278" spans="8:11" ht="15.75" customHeight="1" x14ac:dyDescent="0.3">
      <c r="H278" t="str">
        <f>IFERROR(INDEX('Partner 11'!$A$120:INDEX('Partner 11'!$A:$A,MATCH("TOTAL Non-ENOUGH Revenue*",'Partner 11'!$A:$A,0)-1),6),"")</f>
        <v/>
      </c>
      <c r="I278" t="str">
        <f>IF($H278="","",IFERROR(INDEX('Partner 11'!$C$120:INDEX('Partner 11'!$C:$C,MATCH("TOTAL Non-ENOUGH Revenue*",'Partner 11'!$A:$A,0)-1),6),0))</f>
        <v/>
      </c>
      <c r="J278" t="str">
        <f>IF($H278="","",IFERROR(INDEX('Partner 11'!$D$120:INDEX('Partner 11'!$D:$D,MATCH("TOTAL Non-ENOUGH Revenue*",'Partner 11'!$A:$A,0)-1),6),0))</f>
        <v/>
      </c>
      <c r="K278" t="str">
        <f>IF($H278="","",IFERROR(INDEX('Partner 11'!$E$120:INDEX('Partner 11'!$E:$E,MATCH("TOTAL Non-ENOUGH Revenue*",'Partner 11'!$A:$A,0)-1),6),0))</f>
        <v/>
      </c>
    </row>
    <row r="279" spans="8:11" ht="15.75" customHeight="1" x14ac:dyDescent="0.3">
      <c r="H279" t="str">
        <f>IFERROR(INDEX('Partner 11'!$A$120:INDEX('Partner 11'!$A:$A,MATCH("TOTAL Non-ENOUGH Revenue*",'Partner 11'!$A:$A,0)-1),7),"")</f>
        <v/>
      </c>
      <c r="I279" t="str">
        <f>IF($H279="","",IFERROR(INDEX('Partner 11'!$C$120:INDEX('Partner 11'!$C:$C,MATCH("TOTAL Non-ENOUGH Revenue*",'Partner 11'!$A:$A,0)-1),7),0))</f>
        <v/>
      </c>
      <c r="J279" t="str">
        <f>IF($H279="","",IFERROR(INDEX('Partner 11'!$D$120:INDEX('Partner 11'!$D:$D,MATCH("TOTAL Non-ENOUGH Revenue*",'Partner 11'!$A:$A,0)-1),7),0))</f>
        <v/>
      </c>
      <c r="K279" t="str">
        <f>IF($H279="","",IFERROR(INDEX('Partner 11'!$E$120:INDEX('Partner 11'!$E:$E,MATCH("TOTAL Non-ENOUGH Revenue*",'Partner 11'!$A:$A,0)-1),7),0))</f>
        <v/>
      </c>
    </row>
    <row r="280" spans="8:11" ht="15.75" customHeight="1" x14ac:dyDescent="0.3">
      <c r="H280" t="str">
        <f>IFERROR(INDEX('Partner 11'!$A$120:INDEX('Partner 11'!$A:$A,MATCH("TOTAL Non-ENOUGH Revenue*",'Partner 11'!$A:$A,0)-1),8),"")</f>
        <v/>
      </c>
      <c r="I280" t="str">
        <f>IF($H280="","",IFERROR(INDEX('Partner 11'!$C$120:INDEX('Partner 11'!$C:$C,MATCH("TOTAL Non-ENOUGH Revenue*",'Partner 11'!$A:$A,0)-1),8),0))</f>
        <v/>
      </c>
      <c r="J280" t="str">
        <f>IF($H280="","",IFERROR(INDEX('Partner 11'!$D$120:INDEX('Partner 11'!$D:$D,MATCH("TOTAL Non-ENOUGH Revenue*",'Partner 11'!$A:$A,0)-1),8),0))</f>
        <v/>
      </c>
      <c r="K280" t="str">
        <f>IF($H280="","",IFERROR(INDEX('Partner 11'!$E$120:INDEX('Partner 11'!$E:$E,MATCH("TOTAL Non-ENOUGH Revenue*",'Partner 11'!$A:$A,0)-1),8),0))</f>
        <v/>
      </c>
    </row>
    <row r="281" spans="8:11" ht="15.75" customHeight="1" x14ac:dyDescent="0.3">
      <c r="H281" t="str">
        <f>IFERROR(INDEX('Partner 11'!$A$120:INDEX('Partner 11'!$A:$A,MATCH("TOTAL Non-ENOUGH Revenue*",'Partner 11'!$A:$A,0)-1),9),"")</f>
        <v/>
      </c>
      <c r="I281" t="str">
        <f>IF($H281="","",IFERROR(INDEX('Partner 11'!$C$120:INDEX('Partner 11'!$C:$C,MATCH("TOTAL Non-ENOUGH Revenue*",'Partner 11'!$A:$A,0)-1),9),0))</f>
        <v/>
      </c>
      <c r="J281" t="str">
        <f>IF($H281="","",IFERROR(INDEX('Partner 11'!$D$120:INDEX('Partner 11'!$D:$D,MATCH("TOTAL Non-ENOUGH Revenue*",'Partner 11'!$A:$A,0)-1),9),0))</f>
        <v/>
      </c>
      <c r="K281" t="str">
        <f>IF($H281="","",IFERROR(INDEX('Partner 11'!$E$120:INDEX('Partner 11'!$E:$E,MATCH("TOTAL Non-ENOUGH Revenue*",'Partner 11'!$A:$A,0)-1),9),0))</f>
        <v/>
      </c>
    </row>
    <row r="282" spans="8:11" ht="15.75" customHeight="1" x14ac:dyDescent="0.3">
      <c r="H282" t="str">
        <f>IFERROR(INDEX('Partner 11'!$A$120:INDEX('Partner 11'!$A:$A,MATCH("TOTAL Non-ENOUGH Revenue*",'Partner 11'!$A:$A,0)-1),10),"")</f>
        <v/>
      </c>
      <c r="I282" t="str">
        <f>IF($H282="","",IFERROR(INDEX('Partner 11'!$C$120:INDEX('Partner 11'!$C:$C,MATCH("TOTAL Non-ENOUGH Revenue*",'Partner 11'!$A:$A,0)-1),10),0))</f>
        <v/>
      </c>
      <c r="J282" t="str">
        <f>IF($H282="","",IFERROR(INDEX('Partner 11'!$D$120:INDEX('Partner 11'!$D:$D,MATCH("TOTAL Non-ENOUGH Revenue*",'Partner 11'!$A:$A,0)-1),10),0))</f>
        <v/>
      </c>
      <c r="K282" t="str">
        <f>IF($H282="","",IFERROR(INDEX('Partner 11'!$E$120:INDEX('Partner 11'!$E:$E,MATCH("TOTAL Non-ENOUGH Revenue*",'Partner 11'!$A:$A,0)-1),10),0))</f>
        <v/>
      </c>
    </row>
    <row r="283" spans="8:11" ht="15.75" customHeight="1" x14ac:dyDescent="0.3">
      <c r="H283" t="str">
        <f>IFERROR(INDEX('Partner 11'!$A$120:INDEX('Partner 11'!$A:$A,MATCH("TOTAL Non-ENOUGH Revenue*",'Partner 11'!$A:$A,0)-1),11),"")</f>
        <v/>
      </c>
      <c r="I283" t="str">
        <f>IF($H283="","",IFERROR(INDEX('Partner 11'!$C$120:INDEX('Partner 11'!$C:$C,MATCH("TOTAL Non-ENOUGH Revenue*",'Partner 11'!$A:$A,0)-1),11),0))</f>
        <v/>
      </c>
      <c r="J283" t="str">
        <f>IF($H283="","",IFERROR(INDEX('Partner 11'!$D$120:INDEX('Partner 11'!$D:$D,MATCH("TOTAL Non-ENOUGH Revenue*",'Partner 11'!$A:$A,0)-1),11),0))</f>
        <v/>
      </c>
      <c r="K283" t="str">
        <f>IF($H283="","",IFERROR(INDEX('Partner 11'!$E$120:INDEX('Partner 11'!$E:$E,MATCH("TOTAL Non-ENOUGH Revenue*",'Partner 11'!$A:$A,0)-1),11),0))</f>
        <v/>
      </c>
    </row>
    <row r="284" spans="8:11" ht="15.75" customHeight="1" x14ac:dyDescent="0.3">
      <c r="H284" t="str">
        <f>IFERROR(INDEX('Partner 11'!$A$120:INDEX('Partner 11'!$A:$A,MATCH("TOTAL Non-ENOUGH Revenue*",'Partner 11'!$A:$A,0)-1),12),"")</f>
        <v/>
      </c>
      <c r="I284" t="str">
        <f>IF($H284="","",IFERROR(INDEX('Partner 11'!$C$120:INDEX('Partner 11'!$C:$C,MATCH("TOTAL Non-ENOUGH Revenue*",'Partner 11'!$A:$A,0)-1),12),0))</f>
        <v/>
      </c>
      <c r="J284" t="str">
        <f>IF($H284="","",IFERROR(INDEX('Partner 11'!$D$120:INDEX('Partner 11'!$D:$D,MATCH("TOTAL Non-ENOUGH Revenue*",'Partner 11'!$A:$A,0)-1),12),0))</f>
        <v/>
      </c>
      <c r="K284" t="str">
        <f>IF($H284="","",IFERROR(INDEX('Partner 11'!$E$120:INDEX('Partner 11'!$E:$E,MATCH("TOTAL Non-ENOUGH Revenue*",'Partner 11'!$A:$A,0)-1),12),0))</f>
        <v/>
      </c>
    </row>
    <row r="285" spans="8:11" ht="15.75" customHeight="1" x14ac:dyDescent="0.3">
      <c r="H285" t="str">
        <f>IFERROR(INDEX('Partner 11'!$A$120:INDEX('Partner 11'!$A:$A,MATCH("TOTAL Non-ENOUGH Revenue*",'Partner 11'!$A:$A,0)-1),13),"")</f>
        <v/>
      </c>
      <c r="I285" t="str">
        <f>IF($H285="","",IFERROR(INDEX('Partner 11'!$C$120:INDEX('Partner 11'!$C:$C,MATCH("TOTAL Non-ENOUGH Revenue*",'Partner 11'!$A:$A,0)-1),13),0))</f>
        <v/>
      </c>
      <c r="J285" t="str">
        <f>IF($H285="","",IFERROR(INDEX('Partner 11'!$D$120:INDEX('Partner 11'!$D:$D,MATCH("TOTAL Non-ENOUGH Revenue*",'Partner 11'!$A:$A,0)-1),13),0))</f>
        <v/>
      </c>
      <c r="K285" t="str">
        <f>IF($H285="","",IFERROR(INDEX('Partner 11'!$E$120:INDEX('Partner 11'!$E:$E,MATCH("TOTAL Non-ENOUGH Revenue*",'Partner 11'!$A:$A,0)-1),13),0))</f>
        <v/>
      </c>
    </row>
    <row r="286" spans="8:11" ht="15.75" customHeight="1" x14ac:dyDescent="0.3">
      <c r="H286" t="str">
        <f>IFERROR(INDEX('Partner 11'!$A$120:INDEX('Partner 11'!$A:$A,MATCH("TOTAL Non-ENOUGH Revenue*",'Partner 11'!$A:$A,0)-1),14),"")</f>
        <v/>
      </c>
      <c r="I286" t="str">
        <f>IF($H286="","",IFERROR(INDEX('Partner 11'!$C$120:INDEX('Partner 11'!$C:$C,MATCH("TOTAL Non-ENOUGH Revenue*",'Partner 11'!$A:$A,0)-1),14),0))</f>
        <v/>
      </c>
      <c r="J286" t="str">
        <f>IF($H286="","",IFERROR(INDEX('Partner 11'!$D$120:INDEX('Partner 11'!$D:$D,MATCH("TOTAL Non-ENOUGH Revenue*",'Partner 11'!$A:$A,0)-1),14),0))</f>
        <v/>
      </c>
      <c r="K286" t="str">
        <f>IF($H286="","",IFERROR(INDEX('Partner 11'!$E$120:INDEX('Partner 11'!$E:$E,MATCH("TOTAL Non-ENOUGH Revenue*",'Partner 11'!$A:$A,0)-1),14),0))</f>
        <v/>
      </c>
    </row>
    <row r="287" spans="8:11" ht="15.75" customHeight="1" x14ac:dyDescent="0.3">
      <c r="H287" t="str">
        <f>IFERROR(INDEX('Partner 11'!$A$120:INDEX('Partner 11'!$A:$A,MATCH("TOTAL Non-ENOUGH Revenue*",'Partner 11'!$A:$A,0)-1),15),"")</f>
        <v/>
      </c>
      <c r="I287" t="str">
        <f>IF($H287="","",IFERROR(INDEX('Partner 11'!$C$120:INDEX('Partner 11'!$C:$C,MATCH("TOTAL Non-ENOUGH Revenue*",'Partner 11'!$A:$A,0)-1),15),0))</f>
        <v/>
      </c>
      <c r="J287" t="str">
        <f>IF($H287="","",IFERROR(INDEX('Partner 11'!$D$120:INDEX('Partner 11'!$D:$D,MATCH("TOTAL Non-ENOUGH Revenue*",'Partner 11'!$A:$A,0)-1),15),0))</f>
        <v/>
      </c>
      <c r="K287" t="str">
        <f>IF($H287="","",IFERROR(INDEX('Partner 11'!$E$120:INDEX('Partner 11'!$E:$E,MATCH("TOTAL Non-ENOUGH Revenue*",'Partner 11'!$A:$A,0)-1),15),0))</f>
        <v/>
      </c>
    </row>
    <row r="288" spans="8:11" ht="15.75" customHeight="1" x14ac:dyDescent="0.3">
      <c r="H288" t="str">
        <f>IFERROR(INDEX('Partner 11'!$A$120:INDEX('Partner 11'!$A:$A,MATCH("TOTAL Non-ENOUGH Revenue*",'Partner 11'!$A:$A,0)-1),16),"")</f>
        <v/>
      </c>
      <c r="I288" t="str">
        <f>IF($H288="","",IFERROR(INDEX('Partner 11'!$C$120:INDEX('Partner 11'!$C:$C,MATCH("TOTAL Non-ENOUGH Revenue*",'Partner 11'!$A:$A,0)-1),16),0))</f>
        <v/>
      </c>
      <c r="J288" t="str">
        <f>IF($H288="","",IFERROR(INDEX('Partner 11'!$D$120:INDEX('Partner 11'!$D:$D,MATCH("TOTAL Non-ENOUGH Revenue*",'Partner 11'!$A:$A,0)-1),16),0))</f>
        <v/>
      </c>
      <c r="K288" t="str">
        <f>IF($H288="","",IFERROR(INDEX('Partner 11'!$E$120:INDEX('Partner 11'!$E:$E,MATCH("TOTAL Non-ENOUGH Revenue*",'Partner 11'!$A:$A,0)-1),16),0))</f>
        <v/>
      </c>
    </row>
    <row r="289" spans="8:11" ht="15.75" customHeight="1" x14ac:dyDescent="0.3">
      <c r="H289" t="str">
        <f>IFERROR(INDEX('Partner 11'!$A$120:INDEX('Partner 11'!$A:$A,MATCH("TOTAL Non-ENOUGH Revenue*",'Partner 11'!$A:$A,0)-1),17),"")</f>
        <v/>
      </c>
      <c r="I289" t="str">
        <f>IF($H289="","",IFERROR(INDEX('Partner 11'!$C$120:INDEX('Partner 11'!$C:$C,MATCH("TOTAL Non-ENOUGH Revenue*",'Partner 11'!$A:$A,0)-1),17),0))</f>
        <v/>
      </c>
      <c r="J289" t="str">
        <f>IF($H289="","",IFERROR(INDEX('Partner 11'!$D$120:INDEX('Partner 11'!$D:$D,MATCH("TOTAL Non-ENOUGH Revenue*",'Partner 11'!$A:$A,0)-1),17),0))</f>
        <v/>
      </c>
      <c r="K289" t="str">
        <f>IF($H289="","",IFERROR(INDEX('Partner 11'!$E$120:INDEX('Partner 11'!$E:$E,MATCH("TOTAL Non-ENOUGH Revenue*",'Partner 11'!$A:$A,0)-1),17),0))</f>
        <v/>
      </c>
    </row>
    <row r="290" spans="8:11" ht="15.75" customHeight="1" x14ac:dyDescent="0.3">
      <c r="H290" t="str">
        <f>IFERROR(INDEX('Partner 11'!$A$120:INDEX('Partner 11'!$A:$A,MATCH("TOTAL Non-ENOUGH Revenue*",'Partner 11'!$A:$A,0)-1),18),"")</f>
        <v/>
      </c>
      <c r="I290" t="str">
        <f>IF($H290="","",IFERROR(INDEX('Partner 11'!$C$120:INDEX('Partner 11'!$C:$C,MATCH("TOTAL Non-ENOUGH Revenue*",'Partner 11'!$A:$A,0)-1),18),0))</f>
        <v/>
      </c>
      <c r="J290" t="str">
        <f>IF($H290="","",IFERROR(INDEX('Partner 11'!$D$120:INDEX('Partner 11'!$D:$D,MATCH("TOTAL Non-ENOUGH Revenue*",'Partner 11'!$A:$A,0)-1),18),0))</f>
        <v/>
      </c>
      <c r="K290" t="str">
        <f>IF($H290="","",IFERROR(INDEX('Partner 11'!$E$120:INDEX('Partner 11'!$E:$E,MATCH("TOTAL Non-ENOUGH Revenue*",'Partner 11'!$A:$A,0)-1),18),0))</f>
        <v/>
      </c>
    </row>
    <row r="291" spans="8:11" ht="15.75" customHeight="1" x14ac:dyDescent="0.3">
      <c r="H291" t="str">
        <f>IFERROR(INDEX('Partner 11'!$A$120:INDEX('Partner 11'!$A:$A,MATCH("TOTAL Non-ENOUGH Revenue*",'Partner 11'!$A:$A,0)-1),19),"")</f>
        <v/>
      </c>
      <c r="I291" t="str">
        <f>IF($H291="","",IFERROR(INDEX('Partner 11'!$C$120:INDEX('Partner 11'!$C:$C,MATCH("TOTAL Non-ENOUGH Revenue*",'Partner 11'!$A:$A,0)-1),19),0))</f>
        <v/>
      </c>
      <c r="J291" t="str">
        <f>IF($H291="","",IFERROR(INDEX('Partner 11'!$D$120:INDEX('Partner 11'!$D:$D,MATCH("TOTAL Non-ENOUGH Revenue*",'Partner 11'!$A:$A,0)-1),19),0))</f>
        <v/>
      </c>
      <c r="K291" t="str">
        <f>IF($H291="","",IFERROR(INDEX('Partner 11'!$E$120:INDEX('Partner 11'!$E:$E,MATCH("TOTAL Non-ENOUGH Revenue*",'Partner 11'!$A:$A,0)-1),19),0))</f>
        <v/>
      </c>
    </row>
    <row r="292" spans="8:11" ht="15.75" customHeight="1" x14ac:dyDescent="0.3">
      <c r="H292" t="str">
        <f>IFERROR(INDEX('Partner 11'!$A$120:INDEX('Partner 11'!$A:$A,MATCH("TOTAL Non-ENOUGH Revenue*",'Partner 11'!$A:$A,0)-1),20),"")</f>
        <v/>
      </c>
      <c r="I292" t="str">
        <f>IF($H292="","",IFERROR(INDEX('Partner 11'!$C$120:INDEX('Partner 11'!$C:$C,MATCH("TOTAL Non-ENOUGH Revenue*",'Partner 11'!$A:$A,0)-1),20),0))</f>
        <v/>
      </c>
      <c r="J292" t="str">
        <f>IF($H292="","",IFERROR(INDEX('Partner 11'!$D$120:INDEX('Partner 11'!$D:$D,MATCH("TOTAL Non-ENOUGH Revenue*",'Partner 11'!$A:$A,0)-1),20),0))</f>
        <v/>
      </c>
      <c r="K292" t="str">
        <f>IF($H292="","",IFERROR(INDEX('Partner 11'!$E$120:INDEX('Partner 11'!$E:$E,MATCH("TOTAL Non-ENOUGH Revenue*",'Partner 11'!$A:$A,0)-1),20),0))</f>
        <v/>
      </c>
    </row>
    <row r="293" spans="8:11" ht="15.75" customHeight="1" x14ac:dyDescent="0.3">
      <c r="H293">
        <f>IFERROR(INDEX('Partner 12'!$A$120:INDEX('Partner 12'!$A:$A,MATCH("TOTAL Non-ENOUGH Revenue*",'Partner 12'!$A:$A,0)-1),1),"")</f>
        <v>0</v>
      </c>
      <c r="I293">
        <f>IF($H293="","",IFERROR(INDEX('Partner 12'!$C$120:INDEX('Partner 12'!$C:$C,MATCH("TOTAL Non-ENOUGH Revenue*",'Partner 12'!$A:$A,0)-1),1),0))</f>
        <v>0</v>
      </c>
      <c r="J293">
        <f>IF($H293="","",IFERROR(INDEX('Partner 12'!$D$120:INDEX('Partner 12'!$D:$D,MATCH("TOTAL Non-ENOUGH Revenue*",'Partner 12'!$A:$A,0)-1),1),0))</f>
        <v>0</v>
      </c>
      <c r="K293">
        <f>IF($H293="","",IFERROR(INDEX('Partner 12'!$E$120:INDEX('Partner 12'!$E:$E,MATCH("TOTAL Non-ENOUGH Revenue*",'Partner 12'!$A:$A,0)-1),1),0))</f>
        <v>0</v>
      </c>
    </row>
    <row r="294" spans="8:11" ht="15.75" customHeight="1" x14ac:dyDescent="0.3">
      <c r="H294">
        <f>IFERROR(INDEX('Partner 12'!$A$120:INDEX('Partner 12'!$A:$A,MATCH("TOTAL Non-ENOUGH Revenue*",'Partner 12'!$A:$A,0)-1),2),"")</f>
        <v>0</v>
      </c>
      <c r="I294">
        <f>IF($H294="","",IFERROR(INDEX('Partner 12'!$C$120:INDEX('Partner 12'!$C:$C,MATCH("TOTAL Non-ENOUGH Revenue*",'Partner 12'!$A:$A,0)-1),2),0))</f>
        <v>0</v>
      </c>
      <c r="J294">
        <f>IF($H294="","",IFERROR(INDEX('Partner 12'!$D$120:INDEX('Partner 12'!$D:$D,MATCH("TOTAL Non-ENOUGH Revenue*",'Partner 12'!$A:$A,0)-1),2),0))</f>
        <v>0</v>
      </c>
      <c r="K294">
        <f>IF($H294="","",IFERROR(INDEX('Partner 12'!$E$120:INDEX('Partner 12'!$E:$E,MATCH("TOTAL Non-ENOUGH Revenue*",'Partner 12'!$A:$A,0)-1),2),0))</f>
        <v>0</v>
      </c>
    </row>
    <row r="295" spans="8:11" ht="15.75" customHeight="1" x14ac:dyDescent="0.3">
      <c r="H295">
        <f>IFERROR(INDEX('Partner 12'!$A$120:INDEX('Partner 12'!$A:$A,MATCH("TOTAL Non-ENOUGH Revenue*",'Partner 12'!$A:$A,0)-1),3),"")</f>
        <v>0</v>
      </c>
      <c r="I295">
        <f>IF($H295="","",IFERROR(INDEX('Partner 12'!$C$120:INDEX('Partner 12'!$C:$C,MATCH("TOTAL Non-ENOUGH Revenue*",'Partner 12'!$A:$A,0)-1),3),0))</f>
        <v>0</v>
      </c>
      <c r="J295">
        <f>IF($H295="","",IFERROR(INDEX('Partner 12'!$D$120:INDEX('Partner 12'!$D:$D,MATCH("TOTAL Non-ENOUGH Revenue*",'Partner 12'!$A:$A,0)-1),3),0))</f>
        <v>0</v>
      </c>
      <c r="K295">
        <f>IF($H295="","",IFERROR(INDEX('Partner 12'!$E$120:INDEX('Partner 12'!$E:$E,MATCH("TOTAL Non-ENOUGH Revenue*",'Partner 12'!$A:$A,0)-1),3),0))</f>
        <v>0</v>
      </c>
    </row>
    <row r="296" spans="8:11" ht="15.75" customHeight="1" x14ac:dyDescent="0.3">
      <c r="H296">
        <f>IFERROR(INDEX('Partner 12'!$A$120:INDEX('Partner 12'!$A:$A,MATCH("TOTAL Non-ENOUGH Revenue*",'Partner 12'!$A:$A,0)-1),4),"")</f>
        <v>0</v>
      </c>
      <c r="I296">
        <f>IF($H296="","",IFERROR(INDEX('Partner 12'!$C$120:INDEX('Partner 12'!$C:$C,MATCH("TOTAL Non-ENOUGH Revenue*",'Partner 12'!$A:$A,0)-1),4),0))</f>
        <v>0</v>
      </c>
      <c r="J296">
        <f>IF($H296="","",IFERROR(INDEX('Partner 12'!$D$120:INDEX('Partner 12'!$D:$D,MATCH("TOTAL Non-ENOUGH Revenue*",'Partner 12'!$A:$A,0)-1),4),0))</f>
        <v>0</v>
      </c>
      <c r="K296">
        <f>IF($H296="","",IFERROR(INDEX('Partner 12'!$E$120:INDEX('Partner 12'!$E:$E,MATCH("TOTAL Non-ENOUGH Revenue*",'Partner 12'!$A:$A,0)-1),4),0))</f>
        <v>0</v>
      </c>
    </row>
    <row r="297" spans="8:11" ht="15.75" customHeight="1" x14ac:dyDescent="0.3">
      <c r="H297">
        <f>IFERROR(INDEX('Partner 12'!$A$120:INDEX('Partner 12'!$A:$A,MATCH("TOTAL Non-ENOUGH Revenue*",'Partner 12'!$A:$A,0)-1),5),"")</f>
        <v>0</v>
      </c>
      <c r="I297">
        <f>IF($H297="","",IFERROR(INDEX('Partner 12'!$C$120:INDEX('Partner 12'!$C:$C,MATCH("TOTAL Non-ENOUGH Revenue*",'Partner 12'!$A:$A,0)-1),5),0))</f>
        <v>0</v>
      </c>
      <c r="J297">
        <f>IF($H297="","",IFERROR(INDEX('Partner 12'!$D$120:INDEX('Partner 12'!$D:$D,MATCH("TOTAL Non-ENOUGH Revenue*",'Partner 12'!$A:$A,0)-1),5),0))</f>
        <v>0</v>
      </c>
      <c r="K297">
        <f>IF($H297="","",IFERROR(INDEX('Partner 12'!$E$120:INDEX('Partner 12'!$E:$E,MATCH("TOTAL Non-ENOUGH Revenue*",'Partner 12'!$A:$A,0)-1),5),0))</f>
        <v>0</v>
      </c>
    </row>
    <row r="298" spans="8:11" ht="15.75" customHeight="1" x14ac:dyDescent="0.3">
      <c r="H298" t="str">
        <f>IFERROR(INDEX('Partner 12'!$A$120:INDEX('Partner 12'!$A:$A,MATCH("TOTAL Non-ENOUGH Revenue*",'Partner 12'!$A:$A,0)-1),6),"")</f>
        <v/>
      </c>
      <c r="I298" t="str">
        <f>IF($H298="","",IFERROR(INDEX('Partner 12'!$C$120:INDEX('Partner 12'!$C:$C,MATCH("TOTAL Non-ENOUGH Revenue*",'Partner 12'!$A:$A,0)-1),6),0))</f>
        <v/>
      </c>
      <c r="J298" t="str">
        <f>IF($H298="","",IFERROR(INDEX('Partner 12'!$D$120:INDEX('Partner 12'!$D:$D,MATCH("TOTAL Non-ENOUGH Revenue*",'Partner 12'!$A:$A,0)-1),6),0))</f>
        <v/>
      </c>
      <c r="K298" t="str">
        <f>IF($H298="","",IFERROR(INDEX('Partner 12'!$E$120:INDEX('Partner 12'!$E:$E,MATCH("TOTAL Non-ENOUGH Revenue*",'Partner 12'!$A:$A,0)-1),6),0))</f>
        <v/>
      </c>
    </row>
    <row r="299" spans="8:11" ht="15.75" customHeight="1" x14ac:dyDescent="0.3">
      <c r="H299" t="str">
        <f>IFERROR(INDEX('Partner 12'!$A$120:INDEX('Partner 12'!$A:$A,MATCH("TOTAL Non-ENOUGH Revenue*",'Partner 12'!$A:$A,0)-1),7),"")</f>
        <v/>
      </c>
      <c r="I299" t="str">
        <f>IF($H299="","",IFERROR(INDEX('Partner 12'!$C$120:INDEX('Partner 12'!$C:$C,MATCH("TOTAL Non-ENOUGH Revenue*",'Partner 12'!$A:$A,0)-1),7),0))</f>
        <v/>
      </c>
      <c r="J299" t="str">
        <f>IF($H299="","",IFERROR(INDEX('Partner 12'!$D$120:INDEX('Partner 12'!$D:$D,MATCH("TOTAL Non-ENOUGH Revenue*",'Partner 12'!$A:$A,0)-1),7),0))</f>
        <v/>
      </c>
      <c r="K299" t="str">
        <f>IF($H299="","",IFERROR(INDEX('Partner 12'!$E$120:INDEX('Partner 12'!$E:$E,MATCH("TOTAL Non-ENOUGH Revenue*",'Partner 12'!$A:$A,0)-1),7),0))</f>
        <v/>
      </c>
    </row>
    <row r="300" spans="8:11" ht="15.75" customHeight="1" x14ac:dyDescent="0.3">
      <c r="H300" t="str">
        <f>IFERROR(INDEX('Partner 12'!$A$120:INDEX('Partner 12'!$A:$A,MATCH("TOTAL Non-ENOUGH Revenue*",'Partner 12'!$A:$A,0)-1),8),"")</f>
        <v/>
      </c>
      <c r="I300" t="str">
        <f>IF($H300="","",IFERROR(INDEX('Partner 12'!$C$120:INDEX('Partner 12'!$C:$C,MATCH("TOTAL Non-ENOUGH Revenue*",'Partner 12'!$A:$A,0)-1),8),0))</f>
        <v/>
      </c>
      <c r="J300" t="str">
        <f>IF($H300="","",IFERROR(INDEX('Partner 12'!$D$120:INDEX('Partner 12'!$D:$D,MATCH("TOTAL Non-ENOUGH Revenue*",'Partner 12'!$A:$A,0)-1),8),0))</f>
        <v/>
      </c>
      <c r="K300" t="str">
        <f>IF($H300="","",IFERROR(INDEX('Partner 12'!$E$120:INDEX('Partner 12'!$E:$E,MATCH("TOTAL Non-ENOUGH Revenue*",'Partner 12'!$A:$A,0)-1),8),0))</f>
        <v/>
      </c>
    </row>
    <row r="301" spans="8:11" ht="15.75" customHeight="1" x14ac:dyDescent="0.3">
      <c r="H301" t="str">
        <f>IFERROR(INDEX('Partner 12'!$A$120:INDEX('Partner 12'!$A:$A,MATCH("TOTAL Non-ENOUGH Revenue*",'Partner 12'!$A:$A,0)-1),9),"")</f>
        <v/>
      </c>
      <c r="I301" t="str">
        <f>IF($H301="","",IFERROR(INDEX('Partner 12'!$C$120:INDEX('Partner 12'!$C:$C,MATCH("TOTAL Non-ENOUGH Revenue*",'Partner 12'!$A:$A,0)-1),9),0))</f>
        <v/>
      </c>
      <c r="J301" t="str">
        <f>IF($H301="","",IFERROR(INDEX('Partner 12'!$D$120:INDEX('Partner 12'!$D:$D,MATCH("TOTAL Non-ENOUGH Revenue*",'Partner 12'!$A:$A,0)-1),9),0))</f>
        <v/>
      </c>
      <c r="K301" t="str">
        <f>IF($H301="","",IFERROR(INDEX('Partner 12'!$E$120:INDEX('Partner 12'!$E:$E,MATCH("TOTAL Non-ENOUGH Revenue*",'Partner 12'!$A:$A,0)-1),9),0))</f>
        <v/>
      </c>
    </row>
    <row r="302" spans="8:11" ht="15.75" customHeight="1" x14ac:dyDescent="0.3">
      <c r="H302" t="str">
        <f>IFERROR(INDEX('Partner 12'!$A$120:INDEX('Partner 12'!$A:$A,MATCH("TOTAL Non-ENOUGH Revenue*",'Partner 12'!$A:$A,0)-1),10),"")</f>
        <v/>
      </c>
      <c r="I302" t="str">
        <f>IF($H302="","",IFERROR(INDEX('Partner 12'!$C$120:INDEX('Partner 12'!$C:$C,MATCH("TOTAL Non-ENOUGH Revenue*",'Partner 12'!$A:$A,0)-1),10),0))</f>
        <v/>
      </c>
      <c r="J302" t="str">
        <f>IF($H302="","",IFERROR(INDEX('Partner 12'!$D$120:INDEX('Partner 12'!$D:$D,MATCH("TOTAL Non-ENOUGH Revenue*",'Partner 12'!$A:$A,0)-1),10),0))</f>
        <v/>
      </c>
      <c r="K302" t="str">
        <f>IF($H302="","",IFERROR(INDEX('Partner 12'!$E$120:INDEX('Partner 12'!$E:$E,MATCH("TOTAL Non-ENOUGH Revenue*",'Partner 12'!$A:$A,0)-1),10),0))</f>
        <v/>
      </c>
    </row>
    <row r="303" spans="8:11" ht="15.75" customHeight="1" x14ac:dyDescent="0.3">
      <c r="H303" t="str">
        <f>IFERROR(INDEX('Partner 12'!$A$120:INDEX('Partner 12'!$A:$A,MATCH("TOTAL Non-ENOUGH Revenue*",'Partner 12'!$A:$A,0)-1),11),"")</f>
        <v/>
      </c>
      <c r="I303" t="str">
        <f>IF($H303="","",IFERROR(INDEX('Partner 12'!$C$120:INDEX('Partner 12'!$C:$C,MATCH("TOTAL Non-ENOUGH Revenue*",'Partner 12'!$A:$A,0)-1),11),0))</f>
        <v/>
      </c>
      <c r="J303" t="str">
        <f>IF($H303="","",IFERROR(INDEX('Partner 12'!$D$120:INDEX('Partner 12'!$D:$D,MATCH("TOTAL Non-ENOUGH Revenue*",'Partner 12'!$A:$A,0)-1),11),0))</f>
        <v/>
      </c>
      <c r="K303" t="str">
        <f>IF($H303="","",IFERROR(INDEX('Partner 12'!$E$120:INDEX('Partner 12'!$E:$E,MATCH("TOTAL Non-ENOUGH Revenue*",'Partner 12'!$A:$A,0)-1),11),0))</f>
        <v/>
      </c>
    </row>
    <row r="304" spans="8:11" ht="15.75" customHeight="1" x14ac:dyDescent="0.3">
      <c r="H304" t="str">
        <f>IFERROR(INDEX('Partner 12'!$A$120:INDEX('Partner 12'!$A:$A,MATCH("TOTAL Non-ENOUGH Revenue*",'Partner 12'!$A:$A,0)-1),12),"")</f>
        <v/>
      </c>
      <c r="I304" t="str">
        <f>IF($H304="","",IFERROR(INDEX('Partner 12'!$C$120:INDEX('Partner 12'!$C:$C,MATCH("TOTAL Non-ENOUGH Revenue*",'Partner 12'!$A:$A,0)-1),12),0))</f>
        <v/>
      </c>
      <c r="J304" t="str">
        <f>IF($H304="","",IFERROR(INDEX('Partner 12'!$D$120:INDEX('Partner 12'!$D:$D,MATCH("TOTAL Non-ENOUGH Revenue*",'Partner 12'!$A:$A,0)-1),12),0))</f>
        <v/>
      </c>
      <c r="K304" t="str">
        <f>IF($H304="","",IFERROR(INDEX('Partner 12'!$E$120:INDEX('Partner 12'!$E:$E,MATCH("TOTAL Non-ENOUGH Revenue*",'Partner 12'!$A:$A,0)-1),12),0))</f>
        <v/>
      </c>
    </row>
    <row r="305" spans="8:11" ht="15.75" customHeight="1" x14ac:dyDescent="0.3">
      <c r="H305" t="str">
        <f>IFERROR(INDEX('Partner 12'!$A$120:INDEX('Partner 12'!$A:$A,MATCH("TOTAL Non-ENOUGH Revenue*",'Partner 12'!$A:$A,0)-1),13),"")</f>
        <v/>
      </c>
      <c r="I305" t="str">
        <f>IF($H305="","",IFERROR(INDEX('Partner 12'!$C$120:INDEX('Partner 12'!$C:$C,MATCH("TOTAL Non-ENOUGH Revenue*",'Partner 12'!$A:$A,0)-1),13),0))</f>
        <v/>
      </c>
      <c r="J305" t="str">
        <f>IF($H305="","",IFERROR(INDEX('Partner 12'!$D$120:INDEX('Partner 12'!$D:$D,MATCH("TOTAL Non-ENOUGH Revenue*",'Partner 12'!$A:$A,0)-1),13),0))</f>
        <v/>
      </c>
      <c r="K305" t="str">
        <f>IF($H305="","",IFERROR(INDEX('Partner 12'!$E$120:INDEX('Partner 12'!$E:$E,MATCH("TOTAL Non-ENOUGH Revenue*",'Partner 12'!$A:$A,0)-1),13),0))</f>
        <v/>
      </c>
    </row>
    <row r="306" spans="8:11" ht="15.75" customHeight="1" x14ac:dyDescent="0.3">
      <c r="H306" t="str">
        <f>IFERROR(INDEX('Partner 12'!$A$120:INDEX('Partner 12'!$A:$A,MATCH("TOTAL Non-ENOUGH Revenue*",'Partner 12'!$A:$A,0)-1),14),"")</f>
        <v/>
      </c>
      <c r="I306" t="str">
        <f>IF($H306="","",IFERROR(INDEX('Partner 12'!$C$120:INDEX('Partner 12'!$C:$C,MATCH("TOTAL Non-ENOUGH Revenue*",'Partner 12'!$A:$A,0)-1),14),0))</f>
        <v/>
      </c>
      <c r="J306" t="str">
        <f>IF($H306="","",IFERROR(INDEX('Partner 12'!$D$120:INDEX('Partner 12'!$D:$D,MATCH("TOTAL Non-ENOUGH Revenue*",'Partner 12'!$A:$A,0)-1),14),0))</f>
        <v/>
      </c>
      <c r="K306" t="str">
        <f>IF($H306="","",IFERROR(INDEX('Partner 12'!$E$120:INDEX('Partner 12'!$E:$E,MATCH("TOTAL Non-ENOUGH Revenue*",'Partner 12'!$A:$A,0)-1),14),0))</f>
        <v/>
      </c>
    </row>
    <row r="307" spans="8:11" ht="15.75" customHeight="1" x14ac:dyDescent="0.3">
      <c r="H307" t="str">
        <f>IFERROR(INDEX('Partner 12'!$A$120:INDEX('Partner 12'!$A:$A,MATCH("TOTAL Non-ENOUGH Revenue*",'Partner 12'!$A:$A,0)-1),15),"")</f>
        <v/>
      </c>
      <c r="I307" t="str">
        <f>IF($H307="","",IFERROR(INDEX('Partner 12'!$C$120:INDEX('Partner 12'!$C:$C,MATCH("TOTAL Non-ENOUGH Revenue*",'Partner 12'!$A:$A,0)-1),15),0))</f>
        <v/>
      </c>
      <c r="J307" t="str">
        <f>IF($H307="","",IFERROR(INDEX('Partner 12'!$D$120:INDEX('Partner 12'!$D:$D,MATCH("TOTAL Non-ENOUGH Revenue*",'Partner 12'!$A:$A,0)-1),15),0))</f>
        <v/>
      </c>
      <c r="K307" t="str">
        <f>IF($H307="","",IFERROR(INDEX('Partner 12'!$E$120:INDEX('Partner 12'!$E:$E,MATCH("TOTAL Non-ENOUGH Revenue*",'Partner 12'!$A:$A,0)-1),15),0))</f>
        <v/>
      </c>
    </row>
    <row r="308" spans="8:11" ht="15.75" customHeight="1" x14ac:dyDescent="0.3">
      <c r="H308" t="str">
        <f>IFERROR(INDEX('Partner 12'!$A$120:INDEX('Partner 12'!$A:$A,MATCH("TOTAL Non-ENOUGH Revenue*",'Partner 12'!$A:$A,0)-1),16),"")</f>
        <v/>
      </c>
      <c r="I308" t="str">
        <f>IF($H308="","",IFERROR(INDEX('Partner 12'!$C$120:INDEX('Partner 12'!$C:$C,MATCH("TOTAL Non-ENOUGH Revenue*",'Partner 12'!$A:$A,0)-1),16),0))</f>
        <v/>
      </c>
      <c r="J308" t="str">
        <f>IF($H308="","",IFERROR(INDEX('Partner 12'!$D$120:INDEX('Partner 12'!$D:$D,MATCH("TOTAL Non-ENOUGH Revenue*",'Partner 12'!$A:$A,0)-1),16),0))</f>
        <v/>
      </c>
      <c r="K308" t="str">
        <f>IF($H308="","",IFERROR(INDEX('Partner 12'!$E$120:INDEX('Partner 12'!$E:$E,MATCH("TOTAL Non-ENOUGH Revenue*",'Partner 12'!$A:$A,0)-1),16),0))</f>
        <v/>
      </c>
    </row>
    <row r="309" spans="8:11" ht="15.75" customHeight="1" x14ac:dyDescent="0.3">
      <c r="H309" t="str">
        <f>IFERROR(INDEX('Partner 12'!$A$120:INDEX('Partner 12'!$A:$A,MATCH("TOTAL Non-ENOUGH Revenue*",'Partner 12'!$A:$A,0)-1),17),"")</f>
        <v/>
      </c>
      <c r="I309" t="str">
        <f>IF($H309="","",IFERROR(INDEX('Partner 12'!$C$120:INDEX('Partner 12'!$C:$C,MATCH("TOTAL Non-ENOUGH Revenue*",'Partner 12'!$A:$A,0)-1),17),0))</f>
        <v/>
      </c>
      <c r="J309" t="str">
        <f>IF($H309="","",IFERROR(INDEX('Partner 12'!$D$120:INDEX('Partner 12'!$D:$D,MATCH("TOTAL Non-ENOUGH Revenue*",'Partner 12'!$A:$A,0)-1),17),0))</f>
        <v/>
      </c>
      <c r="K309" t="str">
        <f>IF($H309="","",IFERROR(INDEX('Partner 12'!$E$120:INDEX('Partner 12'!$E:$E,MATCH("TOTAL Non-ENOUGH Revenue*",'Partner 12'!$A:$A,0)-1),17),0))</f>
        <v/>
      </c>
    </row>
    <row r="310" spans="8:11" ht="15.75" customHeight="1" x14ac:dyDescent="0.3">
      <c r="H310" t="str">
        <f>IFERROR(INDEX('Partner 12'!$A$120:INDEX('Partner 12'!$A:$A,MATCH("TOTAL Non-ENOUGH Revenue*",'Partner 12'!$A:$A,0)-1),18),"")</f>
        <v/>
      </c>
      <c r="I310" t="str">
        <f>IF($H310="","",IFERROR(INDEX('Partner 12'!$C$120:INDEX('Partner 12'!$C:$C,MATCH("TOTAL Non-ENOUGH Revenue*",'Partner 12'!$A:$A,0)-1),18),0))</f>
        <v/>
      </c>
      <c r="J310" t="str">
        <f>IF($H310="","",IFERROR(INDEX('Partner 12'!$D$120:INDEX('Partner 12'!$D:$D,MATCH("TOTAL Non-ENOUGH Revenue*",'Partner 12'!$A:$A,0)-1),18),0))</f>
        <v/>
      </c>
      <c r="K310" t="str">
        <f>IF($H310="","",IFERROR(INDEX('Partner 12'!$E$120:INDEX('Partner 12'!$E:$E,MATCH("TOTAL Non-ENOUGH Revenue*",'Partner 12'!$A:$A,0)-1),18),0))</f>
        <v/>
      </c>
    </row>
    <row r="311" spans="8:11" ht="15.75" customHeight="1" x14ac:dyDescent="0.3">
      <c r="H311" t="str">
        <f>IFERROR(INDEX('Partner 12'!$A$120:INDEX('Partner 12'!$A:$A,MATCH("TOTAL Non-ENOUGH Revenue*",'Partner 12'!$A:$A,0)-1),19),"")</f>
        <v/>
      </c>
      <c r="I311" t="str">
        <f>IF($H311="","",IFERROR(INDEX('Partner 12'!$C$120:INDEX('Partner 12'!$C:$C,MATCH("TOTAL Non-ENOUGH Revenue*",'Partner 12'!$A:$A,0)-1),19),0))</f>
        <v/>
      </c>
      <c r="J311" t="str">
        <f>IF($H311="","",IFERROR(INDEX('Partner 12'!$D$120:INDEX('Partner 12'!$D:$D,MATCH("TOTAL Non-ENOUGH Revenue*",'Partner 12'!$A:$A,0)-1),19),0))</f>
        <v/>
      </c>
      <c r="K311" t="str">
        <f>IF($H311="","",IFERROR(INDEX('Partner 12'!$E$120:INDEX('Partner 12'!$E:$E,MATCH("TOTAL Non-ENOUGH Revenue*",'Partner 12'!$A:$A,0)-1),19),0))</f>
        <v/>
      </c>
    </row>
    <row r="312" spans="8:11" ht="15.75" customHeight="1" x14ac:dyDescent="0.3">
      <c r="H312" t="str">
        <f>IFERROR(INDEX('Partner 12'!$A$120:INDEX('Partner 12'!$A:$A,MATCH("TOTAL Non-ENOUGH Revenue*",'Partner 12'!$A:$A,0)-1),20),"")</f>
        <v/>
      </c>
      <c r="I312" t="str">
        <f>IF($H312="","",IFERROR(INDEX('Partner 12'!$C$120:INDEX('Partner 12'!$C:$C,MATCH("TOTAL Non-ENOUGH Revenue*",'Partner 12'!$A:$A,0)-1),20),0))</f>
        <v/>
      </c>
      <c r="J312" t="str">
        <f>IF($H312="","",IFERROR(INDEX('Partner 12'!$D$120:INDEX('Partner 12'!$D:$D,MATCH("TOTAL Non-ENOUGH Revenue*",'Partner 12'!$A:$A,0)-1),20),0))</f>
        <v/>
      </c>
      <c r="K312" t="str">
        <f>IF($H312="","",IFERROR(INDEX('Partner 12'!$E$120:INDEX('Partner 12'!$E:$E,MATCH("TOTAL Non-ENOUGH Revenue*",'Partner 12'!$A:$A,0)-1),20),0))</f>
        <v/>
      </c>
    </row>
    <row r="313" spans="8:11" ht="15.75" customHeight="1" x14ac:dyDescent="0.3">
      <c r="H313">
        <f>IFERROR(INDEX('Partner 13'!$A$120:INDEX('Partner 13'!$A:$A,MATCH("TOTAL Non-ENOUGH Revenue*",'Partner 13'!$A:$A,0)-1),1),"")</f>
        <v>0</v>
      </c>
      <c r="I313">
        <f>IF($H313="","",IFERROR(INDEX('Partner 13'!$C$120:INDEX('Partner 13'!$C:$C,MATCH("TOTAL Non-ENOUGH Revenue*",'Partner 13'!$A:$A,0)-1),1),0))</f>
        <v>0</v>
      </c>
      <c r="J313">
        <f>IF($H313="","",IFERROR(INDEX('Partner 13'!$D$120:INDEX('Partner 13'!$D:$D,MATCH("TOTAL Non-ENOUGH Revenue*",'Partner 13'!$A:$A,0)-1),1),0))</f>
        <v>0</v>
      </c>
      <c r="K313">
        <f>IF($H313="","",IFERROR(INDEX('Partner 13'!$E$120:INDEX('Partner 13'!$E:$E,MATCH("TOTAL Non-ENOUGH Revenue*",'Partner 13'!$A:$A,0)-1),1),0))</f>
        <v>0</v>
      </c>
    </row>
    <row r="314" spans="8:11" ht="15.75" customHeight="1" x14ac:dyDescent="0.3">
      <c r="H314">
        <f>IFERROR(INDEX('Partner 13'!$A$120:INDEX('Partner 13'!$A:$A,MATCH("TOTAL Non-ENOUGH Revenue*",'Partner 13'!$A:$A,0)-1),2),"")</f>
        <v>0</v>
      </c>
      <c r="I314">
        <f>IF($H314="","",IFERROR(INDEX('Partner 13'!$C$120:INDEX('Partner 13'!$C:$C,MATCH("TOTAL Non-ENOUGH Revenue*",'Partner 13'!$A:$A,0)-1),2),0))</f>
        <v>0</v>
      </c>
      <c r="J314">
        <f>IF($H314="","",IFERROR(INDEX('Partner 13'!$D$120:INDEX('Partner 13'!$D:$D,MATCH("TOTAL Non-ENOUGH Revenue*",'Partner 13'!$A:$A,0)-1),2),0))</f>
        <v>0</v>
      </c>
      <c r="K314">
        <f>IF($H314="","",IFERROR(INDEX('Partner 13'!$E$120:INDEX('Partner 13'!$E:$E,MATCH("TOTAL Non-ENOUGH Revenue*",'Partner 13'!$A:$A,0)-1),2),0))</f>
        <v>0</v>
      </c>
    </row>
    <row r="315" spans="8:11" ht="15.75" customHeight="1" x14ac:dyDescent="0.3">
      <c r="H315">
        <f>IFERROR(INDEX('Partner 13'!$A$120:INDEX('Partner 13'!$A:$A,MATCH("TOTAL Non-ENOUGH Revenue*",'Partner 13'!$A:$A,0)-1),3),"")</f>
        <v>0</v>
      </c>
      <c r="I315">
        <f>IF($H315="","",IFERROR(INDEX('Partner 13'!$C$120:INDEX('Partner 13'!$C:$C,MATCH("TOTAL Non-ENOUGH Revenue*",'Partner 13'!$A:$A,0)-1),3),0))</f>
        <v>0</v>
      </c>
      <c r="J315">
        <f>IF($H315="","",IFERROR(INDEX('Partner 13'!$D$120:INDEX('Partner 13'!$D:$D,MATCH("TOTAL Non-ENOUGH Revenue*",'Partner 13'!$A:$A,0)-1),3),0))</f>
        <v>0</v>
      </c>
      <c r="K315">
        <f>IF($H315="","",IFERROR(INDEX('Partner 13'!$E$120:INDEX('Partner 13'!$E:$E,MATCH("TOTAL Non-ENOUGH Revenue*",'Partner 13'!$A:$A,0)-1),3),0))</f>
        <v>0</v>
      </c>
    </row>
    <row r="316" spans="8:11" ht="15.75" customHeight="1" x14ac:dyDescent="0.3">
      <c r="H316">
        <f>IFERROR(INDEX('Partner 13'!$A$120:INDEX('Partner 13'!$A:$A,MATCH("TOTAL Non-ENOUGH Revenue*",'Partner 13'!$A:$A,0)-1),4),"")</f>
        <v>0</v>
      </c>
      <c r="I316">
        <f>IF($H316="","",IFERROR(INDEX('Partner 13'!$C$120:INDEX('Partner 13'!$C:$C,MATCH("TOTAL Non-ENOUGH Revenue*",'Partner 13'!$A:$A,0)-1),4),0))</f>
        <v>0</v>
      </c>
      <c r="J316">
        <f>IF($H316="","",IFERROR(INDEX('Partner 13'!$D$120:INDEX('Partner 13'!$D:$D,MATCH("TOTAL Non-ENOUGH Revenue*",'Partner 13'!$A:$A,0)-1),4),0))</f>
        <v>0</v>
      </c>
      <c r="K316">
        <f>IF($H316="","",IFERROR(INDEX('Partner 13'!$E$120:INDEX('Partner 13'!$E:$E,MATCH("TOTAL Non-ENOUGH Revenue*",'Partner 13'!$A:$A,0)-1),4),0))</f>
        <v>0</v>
      </c>
    </row>
    <row r="317" spans="8:11" ht="15.75" customHeight="1" x14ac:dyDescent="0.3">
      <c r="H317">
        <f>IFERROR(INDEX('Partner 13'!$A$120:INDEX('Partner 13'!$A:$A,MATCH("TOTAL Non-ENOUGH Revenue*",'Partner 13'!$A:$A,0)-1),5),"")</f>
        <v>0</v>
      </c>
      <c r="I317">
        <f>IF($H317="","",IFERROR(INDEX('Partner 13'!$C$120:INDEX('Partner 13'!$C:$C,MATCH("TOTAL Non-ENOUGH Revenue*",'Partner 13'!$A:$A,0)-1),5),0))</f>
        <v>0</v>
      </c>
      <c r="J317">
        <f>IF($H317="","",IFERROR(INDEX('Partner 13'!$D$120:INDEX('Partner 13'!$D:$D,MATCH("TOTAL Non-ENOUGH Revenue*",'Partner 13'!$A:$A,0)-1),5),0))</f>
        <v>0</v>
      </c>
      <c r="K317">
        <f>IF($H317="","",IFERROR(INDEX('Partner 13'!$E$120:INDEX('Partner 13'!$E:$E,MATCH("TOTAL Non-ENOUGH Revenue*",'Partner 13'!$A:$A,0)-1),5),0))</f>
        <v>0</v>
      </c>
    </row>
    <row r="318" spans="8:11" ht="15.75" customHeight="1" x14ac:dyDescent="0.3">
      <c r="H318" t="str">
        <f>IFERROR(INDEX('Partner 13'!$A$120:INDEX('Partner 13'!$A:$A,MATCH("TOTAL Non-ENOUGH Revenue*",'Partner 13'!$A:$A,0)-1),6),"")</f>
        <v/>
      </c>
      <c r="I318" t="str">
        <f>IF($H318="","",IFERROR(INDEX('Partner 13'!$C$120:INDEX('Partner 13'!$C:$C,MATCH("TOTAL Non-ENOUGH Revenue*",'Partner 13'!$A:$A,0)-1),6),0))</f>
        <v/>
      </c>
      <c r="J318" t="str">
        <f>IF($H318="","",IFERROR(INDEX('Partner 13'!$D$120:INDEX('Partner 13'!$D:$D,MATCH("TOTAL Non-ENOUGH Revenue*",'Partner 13'!$A:$A,0)-1),6),0))</f>
        <v/>
      </c>
      <c r="K318" t="str">
        <f>IF($H318="","",IFERROR(INDEX('Partner 13'!$E$120:INDEX('Partner 13'!$E:$E,MATCH("TOTAL Non-ENOUGH Revenue*",'Partner 13'!$A:$A,0)-1),6),0))</f>
        <v/>
      </c>
    </row>
    <row r="319" spans="8:11" ht="15.75" customHeight="1" x14ac:dyDescent="0.3">
      <c r="H319" t="str">
        <f>IFERROR(INDEX('Partner 13'!$A$120:INDEX('Partner 13'!$A:$A,MATCH("TOTAL Non-ENOUGH Revenue*",'Partner 13'!$A:$A,0)-1),7),"")</f>
        <v/>
      </c>
      <c r="I319" t="str">
        <f>IF($H319="","",IFERROR(INDEX('Partner 13'!$C$120:INDEX('Partner 13'!$C:$C,MATCH("TOTAL Non-ENOUGH Revenue*",'Partner 13'!$A:$A,0)-1),7),0))</f>
        <v/>
      </c>
      <c r="J319" t="str">
        <f>IF($H319="","",IFERROR(INDEX('Partner 13'!$D$120:INDEX('Partner 13'!$D:$D,MATCH("TOTAL Non-ENOUGH Revenue*",'Partner 13'!$A:$A,0)-1),7),0))</f>
        <v/>
      </c>
      <c r="K319" t="str">
        <f>IF($H319="","",IFERROR(INDEX('Partner 13'!$E$120:INDEX('Partner 13'!$E:$E,MATCH("TOTAL Non-ENOUGH Revenue*",'Partner 13'!$A:$A,0)-1),7),0))</f>
        <v/>
      </c>
    </row>
    <row r="320" spans="8:11" ht="15.75" customHeight="1" x14ac:dyDescent="0.3">
      <c r="H320" t="str">
        <f>IFERROR(INDEX('Partner 13'!$A$120:INDEX('Partner 13'!$A:$A,MATCH("TOTAL Non-ENOUGH Revenue*",'Partner 13'!$A:$A,0)-1),8),"")</f>
        <v/>
      </c>
      <c r="I320" t="str">
        <f>IF($H320="","",IFERROR(INDEX('Partner 13'!$C$120:INDEX('Partner 13'!$C:$C,MATCH("TOTAL Non-ENOUGH Revenue*",'Partner 13'!$A:$A,0)-1),8),0))</f>
        <v/>
      </c>
      <c r="J320" t="str">
        <f>IF($H320="","",IFERROR(INDEX('Partner 13'!$D$120:INDEX('Partner 13'!$D:$D,MATCH("TOTAL Non-ENOUGH Revenue*",'Partner 13'!$A:$A,0)-1),8),0))</f>
        <v/>
      </c>
      <c r="K320" t="str">
        <f>IF($H320="","",IFERROR(INDEX('Partner 13'!$E$120:INDEX('Partner 13'!$E:$E,MATCH("TOTAL Non-ENOUGH Revenue*",'Partner 13'!$A:$A,0)-1),8),0))</f>
        <v/>
      </c>
    </row>
    <row r="321" spans="8:11" ht="15.75" customHeight="1" x14ac:dyDescent="0.3">
      <c r="H321" t="str">
        <f>IFERROR(INDEX('Partner 13'!$A$120:INDEX('Partner 13'!$A:$A,MATCH("TOTAL Non-ENOUGH Revenue*",'Partner 13'!$A:$A,0)-1),9),"")</f>
        <v/>
      </c>
      <c r="I321" t="str">
        <f>IF($H321="","",IFERROR(INDEX('Partner 13'!$C$120:INDEX('Partner 13'!$C:$C,MATCH("TOTAL Non-ENOUGH Revenue*",'Partner 13'!$A:$A,0)-1),9),0))</f>
        <v/>
      </c>
      <c r="J321" t="str">
        <f>IF($H321="","",IFERROR(INDEX('Partner 13'!$D$120:INDEX('Partner 13'!$D:$D,MATCH("TOTAL Non-ENOUGH Revenue*",'Partner 13'!$A:$A,0)-1),9),0))</f>
        <v/>
      </c>
      <c r="K321" t="str">
        <f>IF($H321="","",IFERROR(INDEX('Partner 13'!$E$120:INDEX('Partner 13'!$E:$E,MATCH("TOTAL Non-ENOUGH Revenue*",'Partner 13'!$A:$A,0)-1),9),0))</f>
        <v/>
      </c>
    </row>
    <row r="322" spans="8:11" ht="15.75" customHeight="1" x14ac:dyDescent="0.3">
      <c r="H322" t="str">
        <f>IFERROR(INDEX('Partner 13'!$A$120:INDEX('Partner 13'!$A:$A,MATCH("TOTAL Non-ENOUGH Revenue*",'Partner 13'!$A:$A,0)-1),10),"")</f>
        <v/>
      </c>
      <c r="I322" t="str">
        <f>IF($H322="","",IFERROR(INDEX('Partner 13'!$C$120:INDEX('Partner 13'!$C:$C,MATCH("TOTAL Non-ENOUGH Revenue*",'Partner 13'!$A:$A,0)-1),10),0))</f>
        <v/>
      </c>
      <c r="J322" t="str">
        <f>IF($H322="","",IFERROR(INDEX('Partner 13'!$D$120:INDEX('Partner 13'!$D:$D,MATCH("TOTAL Non-ENOUGH Revenue*",'Partner 13'!$A:$A,0)-1),10),0))</f>
        <v/>
      </c>
      <c r="K322" t="str">
        <f>IF($H322="","",IFERROR(INDEX('Partner 13'!$E$120:INDEX('Partner 13'!$E:$E,MATCH("TOTAL Non-ENOUGH Revenue*",'Partner 13'!$A:$A,0)-1),10),0))</f>
        <v/>
      </c>
    </row>
    <row r="323" spans="8:11" ht="15.75" customHeight="1" x14ac:dyDescent="0.3">
      <c r="H323" t="str">
        <f>IFERROR(INDEX('Partner 13'!$A$120:INDEX('Partner 13'!$A:$A,MATCH("TOTAL Non-ENOUGH Revenue*",'Partner 13'!$A:$A,0)-1),11),"")</f>
        <v/>
      </c>
      <c r="I323" t="str">
        <f>IF($H323="","",IFERROR(INDEX('Partner 13'!$C$120:INDEX('Partner 13'!$C:$C,MATCH("TOTAL Non-ENOUGH Revenue*",'Partner 13'!$A:$A,0)-1),11),0))</f>
        <v/>
      </c>
      <c r="J323" t="str">
        <f>IF($H323="","",IFERROR(INDEX('Partner 13'!$D$120:INDEX('Partner 13'!$D:$D,MATCH("TOTAL Non-ENOUGH Revenue*",'Partner 13'!$A:$A,0)-1),11),0))</f>
        <v/>
      </c>
      <c r="K323" t="str">
        <f>IF($H323="","",IFERROR(INDEX('Partner 13'!$E$120:INDEX('Partner 13'!$E:$E,MATCH("TOTAL Non-ENOUGH Revenue*",'Partner 13'!$A:$A,0)-1),11),0))</f>
        <v/>
      </c>
    </row>
    <row r="324" spans="8:11" ht="15.75" customHeight="1" x14ac:dyDescent="0.3">
      <c r="H324" t="str">
        <f>IFERROR(INDEX('Partner 13'!$A$120:INDEX('Partner 13'!$A:$A,MATCH("TOTAL Non-ENOUGH Revenue*",'Partner 13'!$A:$A,0)-1),12),"")</f>
        <v/>
      </c>
      <c r="I324" t="str">
        <f>IF($H324="","",IFERROR(INDEX('Partner 13'!$C$120:INDEX('Partner 13'!$C:$C,MATCH("TOTAL Non-ENOUGH Revenue*",'Partner 13'!$A:$A,0)-1),12),0))</f>
        <v/>
      </c>
      <c r="J324" t="str">
        <f>IF($H324="","",IFERROR(INDEX('Partner 13'!$D$120:INDEX('Partner 13'!$D:$D,MATCH("TOTAL Non-ENOUGH Revenue*",'Partner 13'!$A:$A,0)-1),12),0))</f>
        <v/>
      </c>
      <c r="K324" t="str">
        <f>IF($H324="","",IFERROR(INDEX('Partner 13'!$E$120:INDEX('Partner 13'!$E:$E,MATCH("TOTAL Non-ENOUGH Revenue*",'Partner 13'!$A:$A,0)-1),12),0))</f>
        <v/>
      </c>
    </row>
    <row r="325" spans="8:11" ht="15.75" customHeight="1" x14ac:dyDescent="0.3">
      <c r="H325" t="str">
        <f>IFERROR(INDEX('Partner 13'!$A$120:INDEX('Partner 13'!$A:$A,MATCH("TOTAL Non-ENOUGH Revenue*",'Partner 13'!$A:$A,0)-1),13),"")</f>
        <v/>
      </c>
      <c r="I325" t="str">
        <f>IF($H325="","",IFERROR(INDEX('Partner 13'!$C$120:INDEX('Partner 13'!$C:$C,MATCH("TOTAL Non-ENOUGH Revenue*",'Partner 13'!$A:$A,0)-1),13),0))</f>
        <v/>
      </c>
      <c r="J325" t="str">
        <f>IF($H325="","",IFERROR(INDEX('Partner 13'!$D$120:INDEX('Partner 13'!$D:$D,MATCH("TOTAL Non-ENOUGH Revenue*",'Partner 13'!$A:$A,0)-1),13),0))</f>
        <v/>
      </c>
      <c r="K325" t="str">
        <f>IF($H325="","",IFERROR(INDEX('Partner 13'!$E$120:INDEX('Partner 13'!$E:$E,MATCH("TOTAL Non-ENOUGH Revenue*",'Partner 13'!$A:$A,0)-1),13),0))</f>
        <v/>
      </c>
    </row>
    <row r="326" spans="8:11" ht="15.75" customHeight="1" x14ac:dyDescent="0.3">
      <c r="H326" t="str">
        <f>IFERROR(INDEX('Partner 13'!$A$120:INDEX('Partner 13'!$A:$A,MATCH("TOTAL Non-ENOUGH Revenue*",'Partner 13'!$A:$A,0)-1),14),"")</f>
        <v/>
      </c>
      <c r="I326" t="str">
        <f>IF($H326="","",IFERROR(INDEX('Partner 13'!$C$120:INDEX('Partner 13'!$C:$C,MATCH("TOTAL Non-ENOUGH Revenue*",'Partner 13'!$A:$A,0)-1),14),0))</f>
        <v/>
      </c>
      <c r="J326" t="str">
        <f>IF($H326="","",IFERROR(INDEX('Partner 13'!$D$120:INDEX('Partner 13'!$D:$D,MATCH("TOTAL Non-ENOUGH Revenue*",'Partner 13'!$A:$A,0)-1),14),0))</f>
        <v/>
      </c>
      <c r="K326" t="str">
        <f>IF($H326="","",IFERROR(INDEX('Partner 13'!$E$120:INDEX('Partner 13'!$E:$E,MATCH("TOTAL Non-ENOUGH Revenue*",'Partner 13'!$A:$A,0)-1),14),0))</f>
        <v/>
      </c>
    </row>
    <row r="327" spans="8:11" ht="15.75" customHeight="1" x14ac:dyDescent="0.3">
      <c r="H327" t="str">
        <f>IFERROR(INDEX('Partner 13'!$A$120:INDEX('Partner 13'!$A:$A,MATCH("TOTAL Non-ENOUGH Revenue*",'Partner 13'!$A:$A,0)-1),15),"")</f>
        <v/>
      </c>
      <c r="I327" t="str">
        <f>IF($H327="","",IFERROR(INDEX('Partner 13'!$C$120:INDEX('Partner 13'!$C:$C,MATCH("TOTAL Non-ENOUGH Revenue*",'Partner 13'!$A:$A,0)-1),15),0))</f>
        <v/>
      </c>
      <c r="J327" t="str">
        <f>IF($H327="","",IFERROR(INDEX('Partner 13'!$D$120:INDEX('Partner 13'!$D:$D,MATCH("TOTAL Non-ENOUGH Revenue*",'Partner 13'!$A:$A,0)-1),15),0))</f>
        <v/>
      </c>
      <c r="K327" t="str">
        <f>IF($H327="","",IFERROR(INDEX('Partner 13'!$E$120:INDEX('Partner 13'!$E:$E,MATCH("TOTAL Non-ENOUGH Revenue*",'Partner 13'!$A:$A,0)-1),15),0))</f>
        <v/>
      </c>
    </row>
    <row r="328" spans="8:11" ht="15.75" customHeight="1" x14ac:dyDescent="0.3">
      <c r="H328" t="str">
        <f>IFERROR(INDEX('Partner 13'!$A$120:INDEX('Partner 13'!$A:$A,MATCH("TOTAL Non-ENOUGH Revenue*",'Partner 13'!$A:$A,0)-1),16),"")</f>
        <v/>
      </c>
      <c r="I328" t="str">
        <f>IF($H328="","",IFERROR(INDEX('Partner 13'!$C$120:INDEX('Partner 13'!$C:$C,MATCH("TOTAL Non-ENOUGH Revenue*",'Partner 13'!$A:$A,0)-1),16),0))</f>
        <v/>
      </c>
      <c r="J328" t="str">
        <f>IF($H328="","",IFERROR(INDEX('Partner 13'!$D$120:INDEX('Partner 13'!$D:$D,MATCH("TOTAL Non-ENOUGH Revenue*",'Partner 13'!$A:$A,0)-1),16),0))</f>
        <v/>
      </c>
      <c r="K328" t="str">
        <f>IF($H328="","",IFERROR(INDEX('Partner 13'!$E$120:INDEX('Partner 13'!$E:$E,MATCH("TOTAL Non-ENOUGH Revenue*",'Partner 13'!$A:$A,0)-1),16),0))</f>
        <v/>
      </c>
    </row>
    <row r="329" spans="8:11" ht="15.75" customHeight="1" x14ac:dyDescent="0.3">
      <c r="H329" t="str">
        <f>IFERROR(INDEX('Partner 13'!$A$120:INDEX('Partner 13'!$A:$A,MATCH("TOTAL Non-ENOUGH Revenue*",'Partner 13'!$A:$A,0)-1),17),"")</f>
        <v/>
      </c>
      <c r="I329" t="str">
        <f>IF($H329="","",IFERROR(INDEX('Partner 13'!$C$120:INDEX('Partner 13'!$C:$C,MATCH("TOTAL Non-ENOUGH Revenue*",'Partner 13'!$A:$A,0)-1),17),0))</f>
        <v/>
      </c>
      <c r="J329" t="str">
        <f>IF($H329="","",IFERROR(INDEX('Partner 13'!$D$120:INDEX('Partner 13'!$D:$D,MATCH("TOTAL Non-ENOUGH Revenue*",'Partner 13'!$A:$A,0)-1),17),0))</f>
        <v/>
      </c>
      <c r="K329" t="str">
        <f>IF($H329="","",IFERROR(INDEX('Partner 13'!$E$120:INDEX('Partner 13'!$E:$E,MATCH("TOTAL Non-ENOUGH Revenue*",'Partner 13'!$A:$A,0)-1),17),0))</f>
        <v/>
      </c>
    </row>
    <row r="330" spans="8:11" ht="15.75" customHeight="1" x14ac:dyDescent="0.3">
      <c r="H330" t="str">
        <f>IFERROR(INDEX('Partner 13'!$A$120:INDEX('Partner 13'!$A:$A,MATCH("TOTAL Non-ENOUGH Revenue*",'Partner 13'!$A:$A,0)-1),18),"")</f>
        <v/>
      </c>
      <c r="I330" t="str">
        <f>IF($H330="","",IFERROR(INDEX('Partner 13'!$C$120:INDEX('Partner 13'!$C:$C,MATCH("TOTAL Non-ENOUGH Revenue*",'Partner 13'!$A:$A,0)-1),18),0))</f>
        <v/>
      </c>
      <c r="J330" t="str">
        <f>IF($H330="","",IFERROR(INDEX('Partner 13'!$D$120:INDEX('Partner 13'!$D:$D,MATCH("TOTAL Non-ENOUGH Revenue*",'Partner 13'!$A:$A,0)-1),18),0))</f>
        <v/>
      </c>
      <c r="K330" t="str">
        <f>IF($H330="","",IFERROR(INDEX('Partner 13'!$E$120:INDEX('Partner 13'!$E:$E,MATCH("TOTAL Non-ENOUGH Revenue*",'Partner 13'!$A:$A,0)-1),18),0))</f>
        <v/>
      </c>
    </row>
    <row r="331" spans="8:11" ht="15.75" customHeight="1" x14ac:dyDescent="0.3">
      <c r="H331" t="str">
        <f>IFERROR(INDEX('Partner 13'!$A$120:INDEX('Partner 13'!$A:$A,MATCH("TOTAL Non-ENOUGH Revenue*",'Partner 13'!$A:$A,0)-1),19),"")</f>
        <v/>
      </c>
      <c r="I331" t="str">
        <f>IF($H331="","",IFERROR(INDEX('Partner 13'!$C$120:INDEX('Partner 13'!$C:$C,MATCH("TOTAL Non-ENOUGH Revenue*",'Partner 13'!$A:$A,0)-1),19),0))</f>
        <v/>
      </c>
      <c r="J331" t="str">
        <f>IF($H331="","",IFERROR(INDEX('Partner 13'!$D$120:INDEX('Partner 13'!$D:$D,MATCH("TOTAL Non-ENOUGH Revenue*",'Partner 13'!$A:$A,0)-1),19),0))</f>
        <v/>
      </c>
      <c r="K331" t="str">
        <f>IF($H331="","",IFERROR(INDEX('Partner 13'!$E$120:INDEX('Partner 13'!$E:$E,MATCH("TOTAL Non-ENOUGH Revenue*",'Partner 13'!$A:$A,0)-1),19),0))</f>
        <v/>
      </c>
    </row>
    <row r="332" spans="8:11" ht="15.75" customHeight="1" x14ac:dyDescent="0.3">
      <c r="H332" t="str">
        <f>IFERROR(INDEX('Partner 13'!$A$120:INDEX('Partner 13'!$A:$A,MATCH("TOTAL Non-ENOUGH Revenue*",'Partner 13'!$A:$A,0)-1),20),"")</f>
        <v/>
      </c>
      <c r="I332" t="str">
        <f>IF($H332="","",IFERROR(INDEX('Partner 13'!$C$120:INDEX('Partner 13'!$C:$C,MATCH("TOTAL Non-ENOUGH Revenue*",'Partner 13'!$A:$A,0)-1),20),0))</f>
        <v/>
      </c>
      <c r="J332" t="str">
        <f>IF($H332="","",IFERROR(INDEX('Partner 13'!$D$120:INDEX('Partner 13'!$D:$D,MATCH("TOTAL Non-ENOUGH Revenue*",'Partner 13'!$A:$A,0)-1),20),0))</f>
        <v/>
      </c>
      <c r="K332" t="str">
        <f>IF($H332="","",IFERROR(INDEX('Partner 13'!$E$120:INDEX('Partner 13'!$E:$E,MATCH("TOTAL Non-ENOUGH Revenue*",'Partner 13'!$A:$A,0)-1),20),0))</f>
        <v/>
      </c>
    </row>
    <row r="333" spans="8:11" ht="15.75" customHeight="1" x14ac:dyDescent="0.3">
      <c r="H333">
        <f>IFERROR(INDEX('Partner 14'!$A$120:INDEX('Partner 14'!$A:$A,MATCH("TOTAL Non-ENOUGH Revenue*",'Partner 14'!$A:$A,0)-1),1),"")</f>
        <v>0</v>
      </c>
      <c r="I333">
        <f>IF($H333="","",IFERROR(INDEX('Partner 14'!$C$120:INDEX('Partner 14'!$C:$C,MATCH("TOTAL Non-ENOUGH Revenue*",'Partner 14'!$A:$A,0)-1),1),0))</f>
        <v>0</v>
      </c>
      <c r="J333">
        <f>IF($H333="","",IFERROR(INDEX('Partner 14'!$D$120:INDEX('Partner 14'!$D:$D,MATCH("TOTAL Non-ENOUGH Revenue*",'Partner 14'!$A:$A,0)-1),1),0))</f>
        <v>0</v>
      </c>
      <c r="K333">
        <f>IF($H333="","",IFERROR(INDEX('Partner 14'!$E$120:INDEX('Partner 14'!$E:$E,MATCH("TOTAL Non-ENOUGH Revenue*",'Partner 14'!$A:$A,0)-1),1),0))</f>
        <v>0</v>
      </c>
    </row>
    <row r="334" spans="8:11" ht="15.75" customHeight="1" x14ac:dyDescent="0.3">
      <c r="H334">
        <f>IFERROR(INDEX('Partner 14'!$A$120:INDEX('Partner 14'!$A:$A,MATCH("TOTAL Non-ENOUGH Revenue*",'Partner 14'!$A:$A,0)-1),2),"")</f>
        <v>0</v>
      </c>
      <c r="I334">
        <f>IF($H334="","",IFERROR(INDEX('Partner 14'!$C$120:INDEX('Partner 14'!$C:$C,MATCH("TOTAL Non-ENOUGH Revenue*",'Partner 14'!$A:$A,0)-1),2),0))</f>
        <v>0</v>
      </c>
      <c r="J334">
        <f>IF($H334="","",IFERROR(INDEX('Partner 14'!$D$120:INDEX('Partner 14'!$D:$D,MATCH("TOTAL Non-ENOUGH Revenue*",'Partner 14'!$A:$A,0)-1),2),0))</f>
        <v>0</v>
      </c>
      <c r="K334">
        <f>IF($H334="","",IFERROR(INDEX('Partner 14'!$E$120:INDEX('Partner 14'!$E:$E,MATCH("TOTAL Non-ENOUGH Revenue*",'Partner 14'!$A:$A,0)-1),2),0))</f>
        <v>0</v>
      </c>
    </row>
    <row r="335" spans="8:11" ht="15.75" customHeight="1" x14ac:dyDescent="0.3">
      <c r="H335">
        <f>IFERROR(INDEX('Partner 14'!$A$120:INDEX('Partner 14'!$A:$A,MATCH("TOTAL Non-ENOUGH Revenue*",'Partner 14'!$A:$A,0)-1),3),"")</f>
        <v>0</v>
      </c>
      <c r="I335">
        <f>IF($H335="","",IFERROR(INDEX('Partner 14'!$C$120:INDEX('Partner 14'!$C:$C,MATCH("TOTAL Non-ENOUGH Revenue*",'Partner 14'!$A:$A,0)-1),3),0))</f>
        <v>0</v>
      </c>
      <c r="J335">
        <f>IF($H335="","",IFERROR(INDEX('Partner 14'!$D$120:INDEX('Partner 14'!$D:$D,MATCH("TOTAL Non-ENOUGH Revenue*",'Partner 14'!$A:$A,0)-1),3),0))</f>
        <v>0</v>
      </c>
      <c r="K335">
        <f>IF($H335="","",IFERROR(INDEX('Partner 14'!$E$120:INDEX('Partner 14'!$E:$E,MATCH("TOTAL Non-ENOUGH Revenue*",'Partner 14'!$A:$A,0)-1),3),0))</f>
        <v>0</v>
      </c>
    </row>
    <row r="336" spans="8:11" ht="15.75" customHeight="1" x14ac:dyDescent="0.3">
      <c r="H336">
        <f>IFERROR(INDEX('Partner 14'!$A$120:INDEX('Partner 14'!$A:$A,MATCH("TOTAL Non-ENOUGH Revenue*",'Partner 14'!$A:$A,0)-1),4),"")</f>
        <v>0</v>
      </c>
      <c r="I336">
        <f>IF($H336="","",IFERROR(INDEX('Partner 14'!$C$120:INDEX('Partner 14'!$C:$C,MATCH("TOTAL Non-ENOUGH Revenue*",'Partner 14'!$A:$A,0)-1),4),0))</f>
        <v>0</v>
      </c>
      <c r="J336">
        <f>IF($H336="","",IFERROR(INDEX('Partner 14'!$D$120:INDEX('Partner 14'!$D:$D,MATCH("TOTAL Non-ENOUGH Revenue*",'Partner 14'!$A:$A,0)-1),4),0))</f>
        <v>0</v>
      </c>
      <c r="K336">
        <f>IF($H336="","",IFERROR(INDEX('Partner 14'!$E$120:INDEX('Partner 14'!$E:$E,MATCH("TOTAL Non-ENOUGH Revenue*",'Partner 14'!$A:$A,0)-1),4),0))</f>
        <v>0</v>
      </c>
    </row>
    <row r="337" spans="8:11" ht="15.75" customHeight="1" x14ac:dyDescent="0.3">
      <c r="H337">
        <f>IFERROR(INDEX('Partner 14'!$A$120:INDEX('Partner 14'!$A:$A,MATCH("TOTAL Non-ENOUGH Revenue*",'Partner 14'!$A:$A,0)-1),5),"")</f>
        <v>0</v>
      </c>
      <c r="I337">
        <f>IF($H337="","",IFERROR(INDEX('Partner 14'!$C$120:INDEX('Partner 14'!$C:$C,MATCH("TOTAL Non-ENOUGH Revenue*",'Partner 14'!$A:$A,0)-1),5),0))</f>
        <v>0</v>
      </c>
      <c r="J337">
        <f>IF($H337="","",IFERROR(INDEX('Partner 14'!$D$120:INDEX('Partner 14'!$D:$D,MATCH("TOTAL Non-ENOUGH Revenue*",'Partner 14'!$A:$A,0)-1),5),0))</f>
        <v>0</v>
      </c>
      <c r="K337">
        <f>IF($H337="","",IFERROR(INDEX('Partner 14'!$E$120:INDEX('Partner 14'!$E:$E,MATCH("TOTAL Non-ENOUGH Revenue*",'Partner 14'!$A:$A,0)-1),5),0))</f>
        <v>0</v>
      </c>
    </row>
    <row r="338" spans="8:11" ht="15.75" customHeight="1" x14ac:dyDescent="0.3">
      <c r="H338" t="str">
        <f>IFERROR(INDEX('Partner 14'!$A$120:INDEX('Partner 14'!$A:$A,MATCH("TOTAL Non-ENOUGH Revenue*",'Partner 14'!$A:$A,0)-1),6),"")</f>
        <v/>
      </c>
      <c r="I338" t="str">
        <f>IF($H338="","",IFERROR(INDEX('Partner 14'!$C$120:INDEX('Partner 14'!$C:$C,MATCH("TOTAL Non-ENOUGH Revenue*",'Partner 14'!$A:$A,0)-1),6),0))</f>
        <v/>
      </c>
      <c r="J338" t="str">
        <f>IF($H338="","",IFERROR(INDEX('Partner 14'!$D$120:INDEX('Partner 14'!$D:$D,MATCH("TOTAL Non-ENOUGH Revenue*",'Partner 14'!$A:$A,0)-1),6),0))</f>
        <v/>
      </c>
      <c r="K338" t="str">
        <f>IF($H338="","",IFERROR(INDEX('Partner 14'!$E$120:INDEX('Partner 14'!$E:$E,MATCH("TOTAL Non-ENOUGH Revenue*",'Partner 14'!$A:$A,0)-1),6),0))</f>
        <v/>
      </c>
    </row>
    <row r="339" spans="8:11" ht="15.75" customHeight="1" x14ac:dyDescent="0.3">
      <c r="H339" t="str">
        <f>IFERROR(INDEX('Partner 14'!$A$120:INDEX('Partner 14'!$A:$A,MATCH("TOTAL Non-ENOUGH Revenue*",'Partner 14'!$A:$A,0)-1),7),"")</f>
        <v/>
      </c>
      <c r="I339" t="str">
        <f>IF($H339="","",IFERROR(INDEX('Partner 14'!$C$120:INDEX('Partner 14'!$C:$C,MATCH("TOTAL Non-ENOUGH Revenue*",'Partner 14'!$A:$A,0)-1),7),0))</f>
        <v/>
      </c>
      <c r="J339" t="str">
        <f>IF($H339="","",IFERROR(INDEX('Partner 14'!$D$120:INDEX('Partner 14'!$D:$D,MATCH("TOTAL Non-ENOUGH Revenue*",'Partner 14'!$A:$A,0)-1),7),0))</f>
        <v/>
      </c>
      <c r="K339" t="str">
        <f>IF($H339="","",IFERROR(INDEX('Partner 14'!$E$120:INDEX('Partner 14'!$E:$E,MATCH("TOTAL Non-ENOUGH Revenue*",'Partner 14'!$A:$A,0)-1),7),0))</f>
        <v/>
      </c>
    </row>
    <row r="340" spans="8:11" ht="15.75" customHeight="1" x14ac:dyDescent="0.3">
      <c r="H340" t="str">
        <f>IFERROR(INDEX('Partner 14'!$A$120:INDEX('Partner 14'!$A:$A,MATCH("TOTAL Non-ENOUGH Revenue*",'Partner 14'!$A:$A,0)-1),8),"")</f>
        <v/>
      </c>
      <c r="I340" t="str">
        <f>IF($H340="","",IFERROR(INDEX('Partner 14'!$C$120:INDEX('Partner 14'!$C:$C,MATCH("TOTAL Non-ENOUGH Revenue*",'Partner 14'!$A:$A,0)-1),8),0))</f>
        <v/>
      </c>
      <c r="J340" t="str">
        <f>IF($H340="","",IFERROR(INDEX('Partner 14'!$D$120:INDEX('Partner 14'!$D:$D,MATCH("TOTAL Non-ENOUGH Revenue*",'Partner 14'!$A:$A,0)-1),8),0))</f>
        <v/>
      </c>
      <c r="K340" t="str">
        <f>IF($H340="","",IFERROR(INDEX('Partner 14'!$E$120:INDEX('Partner 14'!$E:$E,MATCH("TOTAL Non-ENOUGH Revenue*",'Partner 14'!$A:$A,0)-1),8),0))</f>
        <v/>
      </c>
    </row>
    <row r="341" spans="8:11" ht="15.75" customHeight="1" x14ac:dyDescent="0.3">
      <c r="H341" t="str">
        <f>IFERROR(INDEX('Partner 14'!$A$120:INDEX('Partner 14'!$A:$A,MATCH("TOTAL Non-ENOUGH Revenue*",'Partner 14'!$A:$A,0)-1),9),"")</f>
        <v/>
      </c>
      <c r="I341" t="str">
        <f>IF($H341="","",IFERROR(INDEX('Partner 14'!$C$120:INDEX('Partner 14'!$C:$C,MATCH("TOTAL Non-ENOUGH Revenue*",'Partner 14'!$A:$A,0)-1),9),0))</f>
        <v/>
      </c>
      <c r="J341" t="str">
        <f>IF($H341="","",IFERROR(INDEX('Partner 14'!$D$120:INDEX('Partner 14'!$D:$D,MATCH("TOTAL Non-ENOUGH Revenue*",'Partner 14'!$A:$A,0)-1),9),0))</f>
        <v/>
      </c>
      <c r="K341" t="str">
        <f>IF($H341="","",IFERROR(INDEX('Partner 14'!$E$120:INDEX('Partner 14'!$E:$E,MATCH("TOTAL Non-ENOUGH Revenue*",'Partner 14'!$A:$A,0)-1),9),0))</f>
        <v/>
      </c>
    </row>
    <row r="342" spans="8:11" ht="15.75" customHeight="1" x14ac:dyDescent="0.3">
      <c r="H342" t="str">
        <f>IFERROR(INDEX('Partner 14'!$A$120:INDEX('Partner 14'!$A:$A,MATCH("TOTAL Non-ENOUGH Revenue*",'Partner 14'!$A:$A,0)-1),10),"")</f>
        <v/>
      </c>
      <c r="I342" t="str">
        <f>IF($H342="","",IFERROR(INDEX('Partner 14'!$C$120:INDEX('Partner 14'!$C:$C,MATCH("TOTAL Non-ENOUGH Revenue*",'Partner 14'!$A:$A,0)-1),10),0))</f>
        <v/>
      </c>
      <c r="J342" t="str">
        <f>IF($H342="","",IFERROR(INDEX('Partner 14'!$D$120:INDEX('Partner 14'!$D:$D,MATCH("TOTAL Non-ENOUGH Revenue*",'Partner 14'!$A:$A,0)-1),10),0))</f>
        <v/>
      </c>
      <c r="K342" t="str">
        <f>IF($H342="","",IFERROR(INDEX('Partner 14'!$E$120:INDEX('Partner 14'!$E:$E,MATCH("TOTAL Non-ENOUGH Revenue*",'Partner 14'!$A:$A,0)-1),10),0))</f>
        <v/>
      </c>
    </row>
    <row r="343" spans="8:11" ht="15.75" customHeight="1" x14ac:dyDescent="0.3">
      <c r="H343" t="str">
        <f>IFERROR(INDEX('Partner 14'!$A$120:INDEX('Partner 14'!$A:$A,MATCH("TOTAL Non-ENOUGH Revenue*",'Partner 14'!$A:$A,0)-1),11),"")</f>
        <v/>
      </c>
      <c r="I343" t="str">
        <f>IF($H343="","",IFERROR(INDEX('Partner 14'!$C$120:INDEX('Partner 14'!$C:$C,MATCH("TOTAL Non-ENOUGH Revenue*",'Partner 14'!$A:$A,0)-1),11),0))</f>
        <v/>
      </c>
      <c r="J343" t="str">
        <f>IF($H343="","",IFERROR(INDEX('Partner 14'!$D$120:INDEX('Partner 14'!$D:$D,MATCH("TOTAL Non-ENOUGH Revenue*",'Partner 14'!$A:$A,0)-1),11),0))</f>
        <v/>
      </c>
      <c r="K343" t="str">
        <f>IF($H343="","",IFERROR(INDEX('Partner 14'!$E$120:INDEX('Partner 14'!$E:$E,MATCH("TOTAL Non-ENOUGH Revenue*",'Partner 14'!$A:$A,0)-1),11),0))</f>
        <v/>
      </c>
    </row>
    <row r="344" spans="8:11" ht="15.75" customHeight="1" x14ac:dyDescent="0.3">
      <c r="H344" t="str">
        <f>IFERROR(INDEX('Partner 14'!$A$120:INDEX('Partner 14'!$A:$A,MATCH("TOTAL Non-ENOUGH Revenue*",'Partner 14'!$A:$A,0)-1),12),"")</f>
        <v/>
      </c>
      <c r="I344" t="str">
        <f>IF($H344="","",IFERROR(INDEX('Partner 14'!$C$120:INDEX('Partner 14'!$C:$C,MATCH("TOTAL Non-ENOUGH Revenue*",'Partner 14'!$A:$A,0)-1),12),0))</f>
        <v/>
      </c>
      <c r="J344" t="str">
        <f>IF($H344="","",IFERROR(INDEX('Partner 14'!$D$120:INDEX('Partner 14'!$D:$D,MATCH("TOTAL Non-ENOUGH Revenue*",'Partner 14'!$A:$A,0)-1),12),0))</f>
        <v/>
      </c>
      <c r="K344" t="str">
        <f>IF($H344="","",IFERROR(INDEX('Partner 14'!$E$120:INDEX('Partner 14'!$E:$E,MATCH("TOTAL Non-ENOUGH Revenue*",'Partner 14'!$A:$A,0)-1),12),0))</f>
        <v/>
      </c>
    </row>
    <row r="345" spans="8:11" ht="15.75" customHeight="1" x14ac:dyDescent="0.3">
      <c r="H345" t="str">
        <f>IFERROR(INDEX('Partner 14'!$A$120:INDEX('Partner 14'!$A:$A,MATCH("TOTAL Non-ENOUGH Revenue*",'Partner 14'!$A:$A,0)-1),13),"")</f>
        <v/>
      </c>
      <c r="I345" t="str">
        <f>IF($H345="","",IFERROR(INDEX('Partner 14'!$C$120:INDEX('Partner 14'!$C:$C,MATCH("TOTAL Non-ENOUGH Revenue*",'Partner 14'!$A:$A,0)-1),13),0))</f>
        <v/>
      </c>
      <c r="J345" t="str">
        <f>IF($H345="","",IFERROR(INDEX('Partner 14'!$D$120:INDEX('Partner 14'!$D:$D,MATCH("TOTAL Non-ENOUGH Revenue*",'Partner 14'!$A:$A,0)-1),13),0))</f>
        <v/>
      </c>
      <c r="K345" t="str">
        <f>IF($H345="","",IFERROR(INDEX('Partner 14'!$E$120:INDEX('Partner 14'!$E:$E,MATCH("TOTAL Non-ENOUGH Revenue*",'Partner 14'!$A:$A,0)-1),13),0))</f>
        <v/>
      </c>
    </row>
    <row r="346" spans="8:11" ht="15.75" customHeight="1" x14ac:dyDescent="0.3">
      <c r="H346" t="str">
        <f>IFERROR(INDEX('Partner 14'!$A$120:INDEX('Partner 14'!$A:$A,MATCH("TOTAL Non-ENOUGH Revenue*",'Partner 14'!$A:$A,0)-1),14),"")</f>
        <v/>
      </c>
      <c r="I346" t="str">
        <f>IF($H346="","",IFERROR(INDEX('Partner 14'!$C$120:INDEX('Partner 14'!$C:$C,MATCH("TOTAL Non-ENOUGH Revenue*",'Partner 14'!$A:$A,0)-1),14),0))</f>
        <v/>
      </c>
      <c r="J346" t="str">
        <f>IF($H346="","",IFERROR(INDEX('Partner 14'!$D$120:INDEX('Partner 14'!$D:$D,MATCH("TOTAL Non-ENOUGH Revenue*",'Partner 14'!$A:$A,0)-1),14),0))</f>
        <v/>
      </c>
      <c r="K346" t="str">
        <f>IF($H346="","",IFERROR(INDEX('Partner 14'!$E$120:INDEX('Partner 14'!$E:$E,MATCH("TOTAL Non-ENOUGH Revenue*",'Partner 14'!$A:$A,0)-1),14),0))</f>
        <v/>
      </c>
    </row>
    <row r="347" spans="8:11" ht="15.75" customHeight="1" x14ac:dyDescent="0.3">
      <c r="H347" t="str">
        <f>IFERROR(INDEX('Partner 14'!$A$120:INDEX('Partner 14'!$A:$A,MATCH("TOTAL Non-ENOUGH Revenue*",'Partner 14'!$A:$A,0)-1),15),"")</f>
        <v/>
      </c>
      <c r="I347" t="str">
        <f>IF($H347="","",IFERROR(INDEX('Partner 14'!$C$120:INDEX('Partner 14'!$C:$C,MATCH("TOTAL Non-ENOUGH Revenue*",'Partner 14'!$A:$A,0)-1),15),0))</f>
        <v/>
      </c>
      <c r="J347" t="str">
        <f>IF($H347="","",IFERROR(INDEX('Partner 14'!$D$120:INDEX('Partner 14'!$D:$D,MATCH("TOTAL Non-ENOUGH Revenue*",'Partner 14'!$A:$A,0)-1),15),0))</f>
        <v/>
      </c>
      <c r="K347" t="str">
        <f>IF($H347="","",IFERROR(INDEX('Partner 14'!$E$120:INDEX('Partner 14'!$E:$E,MATCH("TOTAL Non-ENOUGH Revenue*",'Partner 14'!$A:$A,0)-1),15),0))</f>
        <v/>
      </c>
    </row>
    <row r="348" spans="8:11" ht="15.75" customHeight="1" x14ac:dyDescent="0.3">
      <c r="H348" t="str">
        <f>IFERROR(INDEX('Partner 14'!$A$120:INDEX('Partner 14'!$A:$A,MATCH("TOTAL Non-ENOUGH Revenue*",'Partner 14'!$A:$A,0)-1),16),"")</f>
        <v/>
      </c>
      <c r="I348" t="str">
        <f>IF($H348="","",IFERROR(INDEX('Partner 14'!$C$120:INDEX('Partner 14'!$C:$C,MATCH("TOTAL Non-ENOUGH Revenue*",'Partner 14'!$A:$A,0)-1),16),0))</f>
        <v/>
      </c>
      <c r="J348" t="str">
        <f>IF($H348="","",IFERROR(INDEX('Partner 14'!$D$120:INDEX('Partner 14'!$D:$D,MATCH("TOTAL Non-ENOUGH Revenue*",'Partner 14'!$A:$A,0)-1),16),0))</f>
        <v/>
      </c>
      <c r="K348" t="str">
        <f>IF($H348="","",IFERROR(INDEX('Partner 14'!$E$120:INDEX('Partner 14'!$E:$E,MATCH("TOTAL Non-ENOUGH Revenue*",'Partner 14'!$A:$A,0)-1),16),0))</f>
        <v/>
      </c>
    </row>
    <row r="349" spans="8:11" ht="15.75" customHeight="1" x14ac:dyDescent="0.3">
      <c r="H349" t="str">
        <f>IFERROR(INDEX('Partner 14'!$A$120:INDEX('Partner 14'!$A:$A,MATCH("TOTAL Non-ENOUGH Revenue*",'Partner 14'!$A:$A,0)-1),17),"")</f>
        <v/>
      </c>
      <c r="I349" t="str">
        <f>IF($H349="","",IFERROR(INDEX('Partner 14'!$C$120:INDEX('Partner 14'!$C:$C,MATCH("TOTAL Non-ENOUGH Revenue*",'Partner 14'!$A:$A,0)-1),17),0))</f>
        <v/>
      </c>
      <c r="J349" t="str">
        <f>IF($H349="","",IFERROR(INDEX('Partner 14'!$D$120:INDEX('Partner 14'!$D:$D,MATCH("TOTAL Non-ENOUGH Revenue*",'Partner 14'!$A:$A,0)-1),17),0))</f>
        <v/>
      </c>
      <c r="K349" t="str">
        <f>IF($H349="","",IFERROR(INDEX('Partner 14'!$E$120:INDEX('Partner 14'!$E:$E,MATCH("TOTAL Non-ENOUGH Revenue*",'Partner 14'!$A:$A,0)-1),17),0))</f>
        <v/>
      </c>
    </row>
    <row r="350" spans="8:11" ht="15.75" customHeight="1" x14ac:dyDescent="0.3">
      <c r="H350" t="str">
        <f>IFERROR(INDEX('Partner 14'!$A$120:INDEX('Partner 14'!$A:$A,MATCH("TOTAL Non-ENOUGH Revenue*",'Partner 14'!$A:$A,0)-1),18),"")</f>
        <v/>
      </c>
      <c r="I350" t="str">
        <f>IF($H350="","",IFERROR(INDEX('Partner 14'!$C$120:INDEX('Partner 14'!$C:$C,MATCH("TOTAL Non-ENOUGH Revenue*",'Partner 14'!$A:$A,0)-1),18),0))</f>
        <v/>
      </c>
      <c r="J350" t="str">
        <f>IF($H350="","",IFERROR(INDEX('Partner 14'!$D$120:INDEX('Partner 14'!$D:$D,MATCH("TOTAL Non-ENOUGH Revenue*",'Partner 14'!$A:$A,0)-1),18),0))</f>
        <v/>
      </c>
      <c r="K350" t="str">
        <f>IF($H350="","",IFERROR(INDEX('Partner 14'!$E$120:INDEX('Partner 14'!$E:$E,MATCH("TOTAL Non-ENOUGH Revenue*",'Partner 14'!$A:$A,0)-1),18),0))</f>
        <v/>
      </c>
    </row>
    <row r="351" spans="8:11" ht="15.75" customHeight="1" x14ac:dyDescent="0.3">
      <c r="H351" t="str">
        <f>IFERROR(INDEX('Partner 14'!$A$120:INDEX('Partner 14'!$A:$A,MATCH("TOTAL Non-ENOUGH Revenue*",'Partner 14'!$A:$A,0)-1),19),"")</f>
        <v/>
      </c>
      <c r="I351" t="str">
        <f>IF($H351="","",IFERROR(INDEX('Partner 14'!$C$120:INDEX('Partner 14'!$C:$C,MATCH("TOTAL Non-ENOUGH Revenue*",'Partner 14'!$A:$A,0)-1),19),0))</f>
        <v/>
      </c>
      <c r="J351" t="str">
        <f>IF($H351="","",IFERROR(INDEX('Partner 14'!$D$120:INDEX('Partner 14'!$D:$D,MATCH("TOTAL Non-ENOUGH Revenue*",'Partner 14'!$A:$A,0)-1),19),0))</f>
        <v/>
      </c>
      <c r="K351" t="str">
        <f>IF($H351="","",IFERROR(INDEX('Partner 14'!$E$120:INDEX('Partner 14'!$E:$E,MATCH("TOTAL Non-ENOUGH Revenue*",'Partner 14'!$A:$A,0)-1),19),0))</f>
        <v/>
      </c>
    </row>
    <row r="352" spans="8:11" ht="15.75" customHeight="1" x14ac:dyDescent="0.3">
      <c r="H352" t="str">
        <f>IFERROR(INDEX('Partner 14'!$A$120:INDEX('Partner 14'!$A:$A,MATCH("TOTAL Non-ENOUGH Revenue*",'Partner 14'!$A:$A,0)-1),20),"")</f>
        <v/>
      </c>
      <c r="I352" t="str">
        <f>IF($H352="","",IFERROR(INDEX('Partner 14'!$C$120:INDEX('Partner 14'!$C:$C,MATCH("TOTAL Non-ENOUGH Revenue*",'Partner 14'!$A:$A,0)-1),20),0))</f>
        <v/>
      </c>
      <c r="J352" t="str">
        <f>IF($H352="","",IFERROR(INDEX('Partner 14'!$D$120:INDEX('Partner 14'!$D:$D,MATCH("TOTAL Non-ENOUGH Revenue*",'Partner 14'!$A:$A,0)-1),20),0))</f>
        <v/>
      </c>
      <c r="K352" t="str">
        <f>IF($H352="","",IFERROR(INDEX('Partner 14'!$E$120:INDEX('Partner 14'!$E:$E,MATCH("TOTAL Non-ENOUGH Revenue*",'Partner 14'!$A:$A,0)-1),20),0))</f>
        <v/>
      </c>
    </row>
    <row r="353" spans="8:11" ht="15.75" customHeight="1" x14ac:dyDescent="0.3">
      <c r="H353">
        <f>IFERROR(INDEX('Partner 15'!$A$120:INDEX('Partner 15'!$A:$A,MATCH("TOTAL Non-ENOUGH Revenue*",'Partner 15'!$A:$A,0)-1),1),"")</f>
        <v>0</v>
      </c>
      <c r="I353">
        <f>IF($H353="","",IFERROR(INDEX('Partner 15'!$C$120:INDEX('Partner 15'!$C:$C,MATCH("TOTAL Non-ENOUGH Revenue*",'Partner 15'!$A:$A,0)-1),1),0))</f>
        <v>0</v>
      </c>
      <c r="J353">
        <f>IF($H353="","",IFERROR(INDEX('Partner 15'!$D$120:INDEX('Partner 15'!$D:$D,MATCH("TOTAL Non-ENOUGH Revenue*",'Partner 15'!$A:$A,0)-1),1),0))</f>
        <v>0</v>
      </c>
      <c r="K353">
        <f>IF($H353="","",IFERROR(INDEX('Partner 15'!$E$120:INDEX('Partner 15'!$E:$E,MATCH("TOTAL Non-ENOUGH Revenue*",'Partner 15'!$A:$A,0)-1),1),0))</f>
        <v>0</v>
      </c>
    </row>
    <row r="354" spans="8:11" ht="15.75" customHeight="1" x14ac:dyDescent="0.3">
      <c r="H354">
        <f>IFERROR(INDEX('Partner 15'!$A$120:INDEX('Partner 15'!$A:$A,MATCH("TOTAL Non-ENOUGH Revenue*",'Partner 15'!$A:$A,0)-1),2),"")</f>
        <v>0</v>
      </c>
      <c r="I354">
        <f>IF($H354="","",IFERROR(INDEX('Partner 15'!$C$120:INDEX('Partner 15'!$C:$C,MATCH("TOTAL Non-ENOUGH Revenue*",'Partner 15'!$A:$A,0)-1),2),0))</f>
        <v>0</v>
      </c>
      <c r="J354">
        <f>IF($H354="","",IFERROR(INDEX('Partner 15'!$D$120:INDEX('Partner 15'!$D:$D,MATCH("TOTAL Non-ENOUGH Revenue*",'Partner 15'!$A:$A,0)-1),2),0))</f>
        <v>0</v>
      </c>
      <c r="K354">
        <f>IF($H354="","",IFERROR(INDEX('Partner 15'!$E$120:INDEX('Partner 15'!$E:$E,MATCH("TOTAL Non-ENOUGH Revenue*",'Partner 15'!$A:$A,0)-1),2),0))</f>
        <v>0</v>
      </c>
    </row>
    <row r="355" spans="8:11" ht="15.75" customHeight="1" x14ac:dyDescent="0.3">
      <c r="H355">
        <f>IFERROR(INDEX('Partner 15'!$A$120:INDEX('Partner 15'!$A:$A,MATCH("TOTAL Non-ENOUGH Revenue*",'Partner 15'!$A:$A,0)-1),3),"")</f>
        <v>0</v>
      </c>
      <c r="I355">
        <f>IF($H355="","",IFERROR(INDEX('Partner 15'!$C$120:INDEX('Partner 15'!$C:$C,MATCH("TOTAL Non-ENOUGH Revenue*",'Partner 15'!$A:$A,0)-1),3),0))</f>
        <v>0</v>
      </c>
      <c r="J355">
        <f>IF($H355="","",IFERROR(INDEX('Partner 15'!$D$120:INDEX('Partner 15'!$D:$D,MATCH("TOTAL Non-ENOUGH Revenue*",'Partner 15'!$A:$A,0)-1),3),0))</f>
        <v>0</v>
      </c>
      <c r="K355">
        <f>IF($H355="","",IFERROR(INDEX('Partner 15'!$E$120:INDEX('Partner 15'!$E:$E,MATCH("TOTAL Non-ENOUGH Revenue*",'Partner 15'!$A:$A,0)-1),3),0))</f>
        <v>0</v>
      </c>
    </row>
    <row r="356" spans="8:11" ht="15.75" customHeight="1" x14ac:dyDescent="0.3">
      <c r="H356">
        <f>IFERROR(INDEX('Partner 15'!$A$120:INDEX('Partner 15'!$A:$A,MATCH("TOTAL Non-ENOUGH Revenue*",'Partner 15'!$A:$A,0)-1),4),"")</f>
        <v>0</v>
      </c>
      <c r="I356">
        <f>IF($H356="","",IFERROR(INDEX('Partner 15'!$C$120:INDEX('Partner 15'!$C:$C,MATCH("TOTAL Non-ENOUGH Revenue*",'Partner 15'!$A:$A,0)-1),4),0))</f>
        <v>0</v>
      </c>
      <c r="J356">
        <f>IF($H356="","",IFERROR(INDEX('Partner 15'!$D$120:INDEX('Partner 15'!$D:$D,MATCH("TOTAL Non-ENOUGH Revenue*",'Partner 15'!$A:$A,0)-1),4),0))</f>
        <v>0</v>
      </c>
      <c r="K356">
        <f>IF($H356="","",IFERROR(INDEX('Partner 15'!$E$120:INDEX('Partner 15'!$E:$E,MATCH("TOTAL Non-ENOUGH Revenue*",'Partner 15'!$A:$A,0)-1),4),0))</f>
        <v>0</v>
      </c>
    </row>
    <row r="357" spans="8:11" ht="15.75" customHeight="1" x14ac:dyDescent="0.3">
      <c r="H357">
        <f>IFERROR(INDEX('Partner 15'!$A$120:INDEX('Partner 15'!$A:$A,MATCH("TOTAL Non-ENOUGH Revenue*",'Partner 15'!$A:$A,0)-1),5),"")</f>
        <v>0</v>
      </c>
      <c r="I357">
        <f>IF($H357="","",IFERROR(INDEX('Partner 15'!$C$120:INDEX('Partner 15'!$C:$C,MATCH("TOTAL Non-ENOUGH Revenue*",'Partner 15'!$A:$A,0)-1),5),0))</f>
        <v>0</v>
      </c>
      <c r="J357">
        <f>IF($H357="","",IFERROR(INDEX('Partner 15'!$D$120:INDEX('Partner 15'!$D:$D,MATCH("TOTAL Non-ENOUGH Revenue*",'Partner 15'!$A:$A,0)-1),5),0))</f>
        <v>0</v>
      </c>
      <c r="K357">
        <f>IF($H357="","",IFERROR(INDEX('Partner 15'!$E$120:INDEX('Partner 15'!$E:$E,MATCH("TOTAL Non-ENOUGH Revenue*",'Partner 15'!$A:$A,0)-1),5),0))</f>
        <v>0</v>
      </c>
    </row>
    <row r="358" spans="8:11" ht="15.75" customHeight="1" x14ac:dyDescent="0.3">
      <c r="H358" t="str">
        <f>IFERROR(INDEX('Partner 15'!$A$120:INDEX('Partner 15'!$A:$A,MATCH("TOTAL Non-ENOUGH Revenue*",'Partner 15'!$A:$A,0)-1),6),"")</f>
        <v/>
      </c>
      <c r="I358" t="str">
        <f>IF($H358="","",IFERROR(INDEX('Partner 15'!$C$120:INDEX('Partner 15'!$C:$C,MATCH("TOTAL Non-ENOUGH Revenue*",'Partner 15'!$A:$A,0)-1),6),0))</f>
        <v/>
      </c>
      <c r="J358" t="str">
        <f>IF($H358="","",IFERROR(INDEX('Partner 15'!$D$120:INDEX('Partner 15'!$D:$D,MATCH("TOTAL Non-ENOUGH Revenue*",'Partner 15'!$A:$A,0)-1),6),0))</f>
        <v/>
      </c>
      <c r="K358" t="str">
        <f>IF($H358="","",IFERROR(INDEX('Partner 15'!$E$120:INDEX('Partner 15'!$E:$E,MATCH("TOTAL Non-ENOUGH Revenue*",'Partner 15'!$A:$A,0)-1),6),0))</f>
        <v/>
      </c>
    </row>
    <row r="359" spans="8:11" ht="15.75" customHeight="1" x14ac:dyDescent="0.3">
      <c r="H359" t="str">
        <f>IFERROR(INDEX('Partner 15'!$A$120:INDEX('Partner 15'!$A:$A,MATCH("TOTAL Non-ENOUGH Revenue*",'Partner 15'!$A:$A,0)-1),7),"")</f>
        <v/>
      </c>
      <c r="I359" t="str">
        <f>IF($H359="","",IFERROR(INDEX('Partner 15'!$C$120:INDEX('Partner 15'!$C:$C,MATCH("TOTAL Non-ENOUGH Revenue*",'Partner 15'!$A:$A,0)-1),7),0))</f>
        <v/>
      </c>
      <c r="J359" t="str">
        <f>IF($H359="","",IFERROR(INDEX('Partner 15'!$D$120:INDEX('Partner 15'!$D:$D,MATCH("TOTAL Non-ENOUGH Revenue*",'Partner 15'!$A:$A,0)-1),7),0))</f>
        <v/>
      </c>
      <c r="K359" t="str">
        <f>IF($H359="","",IFERROR(INDEX('Partner 15'!$E$120:INDEX('Partner 15'!$E:$E,MATCH("TOTAL Non-ENOUGH Revenue*",'Partner 15'!$A:$A,0)-1),7),0))</f>
        <v/>
      </c>
    </row>
    <row r="360" spans="8:11" ht="15.75" customHeight="1" x14ac:dyDescent="0.3">
      <c r="H360" t="str">
        <f>IFERROR(INDEX('Partner 15'!$A$120:INDEX('Partner 15'!$A:$A,MATCH("TOTAL Non-ENOUGH Revenue*",'Partner 15'!$A:$A,0)-1),8),"")</f>
        <v/>
      </c>
      <c r="I360" t="str">
        <f>IF($H360="","",IFERROR(INDEX('Partner 15'!$C$120:INDEX('Partner 15'!$C:$C,MATCH("TOTAL Non-ENOUGH Revenue*",'Partner 15'!$A:$A,0)-1),8),0))</f>
        <v/>
      </c>
      <c r="J360" t="str">
        <f>IF($H360="","",IFERROR(INDEX('Partner 15'!$D$120:INDEX('Partner 15'!$D:$D,MATCH("TOTAL Non-ENOUGH Revenue*",'Partner 15'!$A:$A,0)-1),8),0))</f>
        <v/>
      </c>
      <c r="K360" t="str">
        <f>IF($H360="","",IFERROR(INDEX('Partner 15'!$E$120:INDEX('Partner 15'!$E:$E,MATCH("TOTAL Non-ENOUGH Revenue*",'Partner 15'!$A:$A,0)-1),8),0))</f>
        <v/>
      </c>
    </row>
    <row r="361" spans="8:11" ht="15.75" customHeight="1" x14ac:dyDescent="0.3">
      <c r="H361" t="str">
        <f>IFERROR(INDEX('Partner 15'!$A$120:INDEX('Partner 15'!$A:$A,MATCH("TOTAL Non-ENOUGH Revenue*",'Partner 15'!$A:$A,0)-1),9),"")</f>
        <v/>
      </c>
      <c r="I361" t="str">
        <f>IF($H361="","",IFERROR(INDEX('Partner 15'!$C$120:INDEX('Partner 15'!$C:$C,MATCH("TOTAL Non-ENOUGH Revenue*",'Partner 15'!$A:$A,0)-1),9),0))</f>
        <v/>
      </c>
      <c r="J361" t="str">
        <f>IF($H361="","",IFERROR(INDEX('Partner 15'!$D$120:INDEX('Partner 15'!$D:$D,MATCH("TOTAL Non-ENOUGH Revenue*",'Partner 15'!$A:$A,0)-1),9),0))</f>
        <v/>
      </c>
      <c r="K361" t="str">
        <f>IF($H361="","",IFERROR(INDEX('Partner 15'!$E$120:INDEX('Partner 15'!$E:$E,MATCH("TOTAL Non-ENOUGH Revenue*",'Partner 15'!$A:$A,0)-1),9),0))</f>
        <v/>
      </c>
    </row>
    <row r="362" spans="8:11" ht="15.75" customHeight="1" x14ac:dyDescent="0.3">
      <c r="H362" t="str">
        <f>IFERROR(INDEX('Partner 15'!$A$120:INDEX('Partner 15'!$A:$A,MATCH("TOTAL Non-ENOUGH Revenue*",'Partner 15'!$A:$A,0)-1),10),"")</f>
        <v/>
      </c>
      <c r="I362" t="str">
        <f>IF($H362="","",IFERROR(INDEX('Partner 15'!$C$120:INDEX('Partner 15'!$C:$C,MATCH("TOTAL Non-ENOUGH Revenue*",'Partner 15'!$A:$A,0)-1),10),0))</f>
        <v/>
      </c>
      <c r="J362" t="str">
        <f>IF($H362="","",IFERROR(INDEX('Partner 15'!$D$120:INDEX('Partner 15'!$D:$D,MATCH("TOTAL Non-ENOUGH Revenue*",'Partner 15'!$A:$A,0)-1),10),0))</f>
        <v/>
      </c>
      <c r="K362" t="str">
        <f>IF($H362="","",IFERROR(INDEX('Partner 15'!$E$120:INDEX('Partner 15'!$E:$E,MATCH("TOTAL Non-ENOUGH Revenue*",'Partner 15'!$A:$A,0)-1),10),0))</f>
        <v/>
      </c>
    </row>
    <row r="363" spans="8:11" ht="15.75" customHeight="1" x14ac:dyDescent="0.3">
      <c r="H363" t="str">
        <f>IFERROR(INDEX('Partner 15'!$A$120:INDEX('Partner 15'!$A:$A,MATCH("TOTAL Non-ENOUGH Revenue*",'Partner 15'!$A:$A,0)-1),11),"")</f>
        <v/>
      </c>
      <c r="I363" t="str">
        <f>IF($H363="","",IFERROR(INDEX('Partner 15'!$C$120:INDEX('Partner 15'!$C:$C,MATCH("TOTAL Non-ENOUGH Revenue*",'Partner 15'!$A:$A,0)-1),11),0))</f>
        <v/>
      </c>
      <c r="J363" t="str">
        <f>IF($H363="","",IFERROR(INDEX('Partner 15'!$D$120:INDEX('Partner 15'!$D:$D,MATCH("TOTAL Non-ENOUGH Revenue*",'Partner 15'!$A:$A,0)-1),11),0))</f>
        <v/>
      </c>
      <c r="K363" t="str">
        <f>IF($H363="","",IFERROR(INDEX('Partner 15'!$E$120:INDEX('Partner 15'!$E:$E,MATCH("TOTAL Non-ENOUGH Revenue*",'Partner 15'!$A:$A,0)-1),11),0))</f>
        <v/>
      </c>
    </row>
    <row r="364" spans="8:11" ht="15.75" customHeight="1" x14ac:dyDescent="0.3">
      <c r="H364" t="str">
        <f>IFERROR(INDEX('Partner 15'!$A$120:INDEX('Partner 15'!$A:$A,MATCH("TOTAL Non-ENOUGH Revenue*",'Partner 15'!$A:$A,0)-1),12),"")</f>
        <v/>
      </c>
      <c r="I364" t="str">
        <f>IF($H364="","",IFERROR(INDEX('Partner 15'!$C$120:INDEX('Partner 15'!$C:$C,MATCH("TOTAL Non-ENOUGH Revenue*",'Partner 15'!$A:$A,0)-1),12),0))</f>
        <v/>
      </c>
      <c r="J364" t="str">
        <f>IF($H364="","",IFERROR(INDEX('Partner 15'!$D$120:INDEX('Partner 15'!$D:$D,MATCH("TOTAL Non-ENOUGH Revenue*",'Partner 15'!$A:$A,0)-1),12),0))</f>
        <v/>
      </c>
      <c r="K364" t="str">
        <f>IF($H364="","",IFERROR(INDEX('Partner 15'!$E$120:INDEX('Partner 15'!$E:$E,MATCH("TOTAL Non-ENOUGH Revenue*",'Partner 15'!$A:$A,0)-1),12),0))</f>
        <v/>
      </c>
    </row>
    <row r="365" spans="8:11" ht="15.75" customHeight="1" x14ac:dyDescent="0.3">
      <c r="H365" t="str">
        <f>IFERROR(INDEX('Partner 15'!$A$120:INDEX('Partner 15'!$A:$A,MATCH("TOTAL Non-ENOUGH Revenue*",'Partner 15'!$A:$A,0)-1),13),"")</f>
        <v/>
      </c>
      <c r="I365" t="str">
        <f>IF($H365="","",IFERROR(INDEX('Partner 15'!$C$120:INDEX('Partner 15'!$C:$C,MATCH("TOTAL Non-ENOUGH Revenue*",'Partner 15'!$A:$A,0)-1),13),0))</f>
        <v/>
      </c>
      <c r="J365" t="str">
        <f>IF($H365="","",IFERROR(INDEX('Partner 15'!$D$120:INDEX('Partner 15'!$D:$D,MATCH("TOTAL Non-ENOUGH Revenue*",'Partner 15'!$A:$A,0)-1),13),0))</f>
        <v/>
      </c>
      <c r="K365" t="str">
        <f>IF($H365="","",IFERROR(INDEX('Partner 15'!$E$120:INDEX('Partner 15'!$E:$E,MATCH("TOTAL Non-ENOUGH Revenue*",'Partner 15'!$A:$A,0)-1),13),0))</f>
        <v/>
      </c>
    </row>
    <row r="366" spans="8:11" ht="15.75" customHeight="1" x14ac:dyDescent="0.3">
      <c r="H366" t="str">
        <f>IFERROR(INDEX('Partner 15'!$A$120:INDEX('Partner 15'!$A:$A,MATCH("TOTAL Non-ENOUGH Revenue*",'Partner 15'!$A:$A,0)-1),14),"")</f>
        <v/>
      </c>
      <c r="I366" t="str">
        <f>IF($H366="","",IFERROR(INDEX('Partner 15'!$C$120:INDEX('Partner 15'!$C:$C,MATCH("TOTAL Non-ENOUGH Revenue*",'Partner 15'!$A:$A,0)-1),14),0))</f>
        <v/>
      </c>
      <c r="J366" t="str">
        <f>IF($H366="","",IFERROR(INDEX('Partner 15'!$D$120:INDEX('Partner 15'!$D:$D,MATCH("TOTAL Non-ENOUGH Revenue*",'Partner 15'!$A:$A,0)-1),14),0))</f>
        <v/>
      </c>
      <c r="K366" t="str">
        <f>IF($H366="","",IFERROR(INDEX('Partner 15'!$E$120:INDEX('Partner 15'!$E:$E,MATCH("TOTAL Non-ENOUGH Revenue*",'Partner 15'!$A:$A,0)-1),14),0))</f>
        <v/>
      </c>
    </row>
    <row r="367" spans="8:11" ht="15.75" customHeight="1" x14ac:dyDescent="0.3">
      <c r="H367" t="str">
        <f>IFERROR(INDEX('Partner 15'!$A$120:INDEX('Partner 15'!$A:$A,MATCH("TOTAL Non-ENOUGH Revenue*",'Partner 15'!$A:$A,0)-1),15),"")</f>
        <v/>
      </c>
      <c r="I367" t="str">
        <f>IF($H367="","",IFERROR(INDEX('Partner 15'!$C$120:INDEX('Partner 15'!$C:$C,MATCH("TOTAL Non-ENOUGH Revenue*",'Partner 15'!$A:$A,0)-1),15),0))</f>
        <v/>
      </c>
      <c r="J367" t="str">
        <f>IF($H367="","",IFERROR(INDEX('Partner 15'!$D$120:INDEX('Partner 15'!$D:$D,MATCH("TOTAL Non-ENOUGH Revenue*",'Partner 15'!$A:$A,0)-1),15),0))</f>
        <v/>
      </c>
      <c r="K367" t="str">
        <f>IF($H367="","",IFERROR(INDEX('Partner 15'!$E$120:INDEX('Partner 15'!$E:$E,MATCH("TOTAL Non-ENOUGH Revenue*",'Partner 15'!$A:$A,0)-1),15),0))</f>
        <v/>
      </c>
    </row>
    <row r="368" spans="8:11" ht="15.75" customHeight="1" x14ac:dyDescent="0.3">
      <c r="H368" t="str">
        <f>IFERROR(INDEX('Partner 15'!$A$120:INDEX('Partner 15'!$A:$A,MATCH("TOTAL Non-ENOUGH Revenue*",'Partner 15'!$A:$A,0)-1),16),"")</f>
        <v/>
      </c>
      <c r="I368" t="str">
        <f>IF($H368="","",IFERROR(INDEX('Partner 15'!$C$120:INDEX('Partner 15'!$C:$C,MATCH("TOTAL Non-ENOUGH Revenue*",'Partner 15'!$A:$A,0)-1),16),0))</f>
        <v/>
      </c>
      <c r="J368" t="str">
        <f>IF($H368="","",IFERROR(INDEX('Partner 15'!$D$120:INDEX('Partner 15'!$D:$D,MATCH("TOTAL Non-ENOUGH Revenue*",'Partner 15'!$A:$A,0)-1),16),0))</f>
        <v/>
      </c>
      <c r="K368" t="str">
        <f>IF($H368="","",IFERROR(INDEX('Partner 15'!$E$120:INDEX('Partner 15'!$E:$E,MATCH("TOTAL Non-ENOUGH Revenue*",'Partner 15'!$A:$A,0)-1),16),0))</f>
        <v/>
      </c>
    </row>
    <row r="369" spans="8:11" ht="15.75" customHeight="1" x14ac:dyDescent="0.3">
      <c r="H369" t="str">
        <f>IFERROR(INDEX('Partner 15'!$A$120:INDEX('Partner 15'!$A:$A,MATCH("TOTAL Non-ENOUGH Revenue*",'Partner 15'!$A:$A,0)-1),17),"")</f>
        <v/>
      </c>
      <c r="I369" t="str">
        <f>IF($H369="","",IFERROR(INDEX('Partner 15'!$C$120:INDEX('Partner 15'!$C:$C,MATCH("TOTAL Non-ENOUGH Revenue*",'Partner 15'!$A:$A,0)-1),17),0))</f>
        <v/>
      </c>
      <c r="J369" t="str">
        <f>IF($H369="","",IFERROR(INDEX('Partner 15'!$D$120:INDEX('Partner 15'!$D:$D,MATCH("TOTAL Non-ENOUGH Revenue*",'Partner 15'!$A:$A,0)-1),17),0))</f>
        <v/>
      </c>
      <c r="K369" t="str">
        <f>IF($H369="","",IFERROR(INDEX('Partner 15'!$E$120:INDEX('Partner 15'!$E:$E,MATCH("TOTAL Non-ENOUGH Revenue*",'Partner 15'!$A:$A,0)-1),17),0))</f>
        <v/>
      </c>
    </row>
    <row r="370" spans="8:11" ht="15.75" customHeight="1" x14ac:dyDescent="0.3">
      <c r="H370" t="str">
        <f>IFERROR(INDEX('Partner 15'!$A$120:INDEX('Partner 15'!$A:$A,MATCH("TOTAL Non-ENOUGH Revenue*",'Partner 15'!$A:$A,0)-1),18),"")</f>
        <v/>
      </c>
      <c r="I370" t="str">
        <f>IF($H370="","",IFERROR(INDEX('Partner 15'!$C$120:INDEX('Partner 15'!$C:$C,MATCH("TOTAL Non-ENOUGH Revenue*",'Partner 15'!$A:$A,0)-1),18),0))</f>
        <v/>
      </c>
      <c r="J370" t="str">
        <f>IF($H370="","",IFERROR(INDEX('Partner 15'!$D$120:INDEX('Partner 15'!$D:$D,MATCH("TOTAL Non-ENOUGH Revenue*",'Partner 15'!$A:$A,0)-1),18),0))</f>
        <v/>
      </c>
      <c r="K370" t="str">
        <f>IF($H370="","",IFERROR(INDEX('Partner 15'!$E$120:INDEX('Partner 15'!$E:$E,MATCH("TOTAL Non-ENOUGH Revenue*",'Partner 15'!$A:$A,0)-1),18),0))</f>
        <v/>
      </c>
    </row>
    <row r="371" spans="8:11" ht="15.75" customHeight="1" x14ac:dyDescent="0.3">
      <c r="H371" t="str">
        <f>IFERROR(INDEX('Partner 15'!$A$120:INDEX('Partner 15'!$A:$A,MATCH("TOTAL Non-ENOUGH Revenue*",'Partner 15'!$A:$A,0)-1),19),"")</f>
        <v/>
      </c>
      <c r="I371" t="str">
        <f>IF($H371="","",IFERROR(INDEX('Partner 15'!$C$120:INDEX('Partner 15'!$C:$C,MATCH("TOTAL Non-ENOUGH Revenue*",'Partner 15'!$A:$A,0)-1),19),0))</f>
        <v/>
      </c>
      <c r="J371" t="str">
        <f>IF($H371="","",IFERROR(INDEX('Partner 15'!$D$120:INDEX('Partner 15'!$D:$D,MATCH("TOTAL Non-ENOUGH Revenue*",'Partner 15'!$A:$A,0)-1),19),0))</f>
        <v/>
      </c>
      <c r="K371" t="str">
        <f>IF($H371="","",IFERROR(INDEX('Partner 15'!$E$120:INDEX('Partner 15'!$E:$E,MATCH("TOTAL Non-ENOUGH Revenue*",'Partner 15'!$A:$A,0)-1),19),0))</f>
        <v/>
      </c>
    </row>
    <row r="372" spans="8:11" ht="15.75" customHeight="1" x14ac:dyDescent="0.3">
      <c r="H372" t="str">
        <f>IFERROR(INDEX('Partner 15'!$A$120:INDEX('Partner 15'!$A:$A,MATCH("TOTAL Non-ENOUGH Revenue*",'Partner 15'!$A:$A,0)-1),20),"")</f>
        <v/>
      </c>
      <c r="I372" t="str">
        <f>IF($H372="","",IFERROR(INDEX('Partner 15'!$C$120:INDEX('Partner 15'!$C:$C,MATCH("TOTAL Non-ENOUGH Revenue*",'Partner 15'!$A:$A,0)-1),20),0))</f>
        <v/>
      </c>
      <c r="J372" t="str">
        <f>IF($H372="","",IFERROR(INDEX('Partner 15'!$D$120:INDEX('Partner 15'!$D:$D,MATCH("TOTAL Non-ENOUGH Revenue*",'Partner 15'!$A:$A,0)-1),20),0))</f>
        <v/>
      </c>
      <c r="K372" t="str">
        <f>IF($H372="","",IFERROR(INDEX('Partner 15'!$E$120:INDEX('Partner 15'!$E:$E,MATCH("TOTAL Non-ENOUGH Revenue*",'Partner 15'!$A:$A,0)-1),20),0))</f>
        <v/>
      </c>
    </row>
    <row r="373" spans="8:11" ht="15.75" customHeight="1" x14ac:dyDescent="0.3">
      <c r="H373">
        <f>IFERROR(INDEX('Partner 16'!$A$120:INDEX('Partner 16'!$A:$A,MATCH("TOTAL Non-ENOUGH Revenue*",'Partner 16'!$A:$A,0)-1),1),"")</f>
        <v>0</v>
      </c>
      <c r="I373">
        <f>IF($H373="","",IFERROR(INDEX('Partner 16'!$C$120:INDEX('Partner 16'!$C:$C,MATCH("TOTAL Non-ENOUGH Revenue*",'Partner 16'!$A:$A,0)-1),1),0))</f>
        <v>0</v>
      </c>
      <c r="J373">
        <f>IF($H373="","",IFERROR(INDEX('Partner 16'!$D$120:INDEX('Partner 16'!$D:$D,MATCH("TOTAL Non-ENOUGH Revenue*",'Partner 16'!$A:$A,0)-1),1),0))</f>
        <v>0</v>
      </c>
      <c r="K373">
        <f>IF($H373="","",IFERROR(INDEX('Partner 16'!$E$120:INDEX('Partner 16'!$E:$E,MATCH("TOTAL Non-ENOUGH Revenue*",'Partner 16'!$A:$A,0)-1),1),0))</f>
        <v>0</v>
      </c>
    </row>
    <row r="374" spans="8:11" ht="15.75" customHeight="1" x14ac:dyDescent="0.3">
      <c r="H374">
        <f>IFERROR(INDEX('Partner 16'!$A$120:INDEX('Partner 16'!$A:$A,MATCH("TOTAL Non-ENOUGH Revenue*",'Partner 16'!$A:$A,0)-1),2),"")</f>
        <v>0</v>
      </c>
      <c r="I374">
        <f>IF($H374="","",IFERROR(INDEX('Partner 16'!$C$120:INDEX('Partner 16'!$C:$C,MATCH("TOTAL Non-ENOUGH Revenue*",'Partner 16'!$A:$A,0)-1),2),0))</f>
        <v>0</v>
      </c>
      <c r="J374">
        <f>IF($H374="","",IFERROR(INDEX('Partner 16'!$D$120:INDEX('Partner 16'!$D:$D,MATCH("TOTAL Non-ENOUGH Revenue*",'Partner 16'!$A:$A,0)-1),2),0))</f>
        <v>0</v>
      </c>
      <c r="K374">
        <f>IF($H374="","",IFERROR(INDEX('Partner 16'!$E$120:INDEX('Partner 16'!$E:$E,MATCH("TOTAL Non-ENOUGH Revenue*",'Partner 16'!$A:$A,0)-1),2),0))</f>
        <v>0</v>
      </c>
    </row>
    <row r="375" spans="8:11" ht="15.75" customHeight="1" x14ac:dyDescent="0.3">
      <c r="H375">
        <f>IFERROR(INDEX('Partner 16'!$A$120:INDEX('Partner 16'!$A:$A,MATCH("TOTAL Non-ENOUGH Revenue*",'Partner 16'!$A:$A,0)-1),3),"")</f>
        <v>0</v>
      </c>
      <c r="I375">
        <f>IF($H375="","",IFERROR(INDEX('Partner 16'!$C$120:INDEX('Partner 16'!$C:$C,MATCH("TOTAL Non-ENOUGH Revenue*",'Partner 16'!$A:$A,0)-1),3),0))</f>
        <v>0</v>
      </c>
      <c r="J375">
        <f>IF($H375="","",IFERROR(INDEX('Partner 16'!$D$120:INDEX('Partner 16'!$D:$D,MATCH("TOTAL Non-ENOUGH Revenue*",'Partner 16'!$A:$A,0)-1),3),0))</f>
        <v>0</v>
      </c>
      <c r="K375">
        <f>IF($H375="","",IFERROR(INDEX('Partner 16'!$E$120:INDEX('Partner 16'!$E:$E,MATCH("TOTAL Non-ENOUGH Revenue*",'Partner 16'!$A:$A,0)-1),3),0))</f>
        <v>0</v>
      </c>
    </row>
    <row r="376" spans="8:11" ht="15.75" customHeight="1" x14ac:dyDescent="0.3">
      <c r="H376">
        <f>IFERROR(INDEX('Partner 16'!$A$120:INDEX('Partner 16'!$A:$A,MATCH("TOTAL Non-ENOUGH Revenue*",'Partner 16'!$A:$A,0)-1),4),"")</f>
        <v>0</v>
      </c>
      <c r="I376">
        <f>IF($H376="","",IFERROR(INDEX('Partner 16'!$C$120:INDEX('Partner 16'!$C:$C,MATCH("TOTAL Non-ENOUGH Revenue*",'Partner 16'!$A:$A,0)-1),4),0))</f>
        <v>0</v>
      </c>
      <c r="J376">
        <f>IF($H376="","",IFERROR(INDEX('Partner 16'!$D$120:INDEX('Partner 16'!$D:$D,MATCH("TOTAL Non-ENOUGH Revenue*",'Partner 16'!$A:$A,0)-1),4),0))</f>
        <v>0</v>
      </c>
      <c r="K376">
        <f>IF($H376="","",IFERROR(INDEX('Partner 16'!$E$120:INDEX('Partner 16'!$E:$E,MATCH("TOTAL Non-ENOUGH Revenue*",'Partner 16'!$A:$A,0)-1),4),0))</f>
        <v>0</v>
      </c>
    </row>
    <row r="377" spans="8:11" ht="15.75" customHeight="1" x14ac:dyDescent="0.3">
      <c r="H377">
        <f>IFERROR(INDEX('Partner 16'!$A$120:INDEX('Partner 16'!$A:$A,MATCH("TOTAL Non-ENOUGH Revenue*",'Partner 16'!$A:$A,0)-1),5),"")</f>
        <v>0</v>
      </c>
      <c r="I377">
        <f>IF($H377="","",IFERROR(INDEX('Partner 16'!$C$120:INDEX('Partner 16'!$C:$C,MATCH("TOTAL Non-ENOUGH Revenue*",'Partner 16'!$A:$A,0)-1),5),0))</f>
        <v>0</v>
      </c>
      <c r="J377">
        <f>IF($H377="","",IFERROR(INDEX('Partner 16'!$D$120:INDEX('Partner 16'!$D:$D,MATCH("TOTAL Non-ENOUGH Revenue*",'Partner 16'!$A:$A,0)-1),5),0))</f>
        <v>0</v>
      </c>
      <c r="K377">
        <f>IF($H377="","",IFERROR(INDEX('Partner 16'!$E$120:INDEX('Partner 16'!$E:$E,MATCH("TOTAL Non-ENOUGH Revenue*",'Partner 16'!$A:$A,0)-1),5),0))</f>
        <v>0</v>
      </c>
    </row>
    <row r="378" spans="8:11" ht="15.75" customHeight="1" x14ac:dyDescent="0.3">
      <c r="H378" t="str">
        <f>IFERROR(INDEX('Partner 16'!$A$120:INDEX('Partner 16'!$A:$A,MATCH("TOTAL Non-ENOUGH Revenue*",'Partner 16'!$A:$A,0)-1),6),"")</f>
        <v/>
      </c>
      <c r="I378" t="str">
        <f>IF($H378="","",IFERROR(INDEX('Partner 16'!$C$120:INDEX('Partner 16'!$C:$C,MATCH("TOTAL Non-ENOUGH Revenue*",'Partner 16'!$A:$A,0)-1),6),0))</f>
        <v/>
      </c>
      <c r="J378" t="str">
        <f>IF($H378="","",IFERROR(INDEX('Partner 16'!$D$120:INDEX('Partner 16'!$D:$D,MATCH("TOTAL Non-ENOUGH Revenue*",'Partner 16'!$A:$A,0)-1),6),0))</f>
        <v/>
      </c>
      <c r="K378" t="str">
        <f>IF($H378="","",IFERROR(INDEX('Partner 16'!$E$120:INDEX('Partner 16'!$E:$E,MATCH("TOTAL Non-ENOUGH Revenue*",'Partner 16'!$A:$A,0)-1),6),0))</f>
        <v/>
      </c>
    </row>
    <row r="379" spans="8:11" ht="15.75" customHeight="1" x14ac:dyDescent="0.3">
      <c r="H379" t="str">
        <f>IFERROR(INDEX('Partner 16'!$A$120:INDEX('Partner 16'!$A:$A,MATCH("TOTAL Non-ENOUGH Revenue*",'Partner 16'!$A:$A,0)-1),7),"")</f>
        <v/>
      </c>
      <c r="I379" t="str">
        <f>IF($H379="","",IFERROR(INDEX('Partner 16'!$C$120:INDEX('Partner 16'!$C:$C,MATCH("TOTAL Non-ENOUGH Revenue*",'Partner 16'!$A:$A,0)-1),7),0))</f>
        <v/>
      </c>
      <c r="J379" t="str">
        <f>IF($H379="","",IFERROR(INDEX('Partner 16'!$D$120:INDEX('Partner 16'!$D:$D,MATCH("TOTAL Non-ENOUGH Revenue*",'Partner 16'!$A:$A,0)-1),7),0))</f>
        <v/>
      </c>
      <c r="K379" t="str">
        <f>IF($H379="","",IFERROR(INDEX('Partner 16'!$E$120:INDEX('Partner 16'!$E:$E,MATCH("TOTAL Non-ENOUGH Revenue*",'Partner 16'!$A:$A,0)-1),7),0))</f>
        <v/>
      </c>
    </row>
    <row r="380" spans="8:11" ht="15.75" customHeight="1" x14ac:dyDescent="0.3">
      <c r="H380" t="str">
        <f>IFERROR(INDEX('Partner 16'!$A$120:INDEX('Partner 16'!$A:$A,MATCH("TOTAL Non-ENOUGH Revenue*",'Partner 16'!$A:$A,0)-1),8),"")</f>
        <v/>
      </c>
      <c r="I380" t="str">
        <f>IF($H380="","",IFERROR(INDEX('Partner 16'!$C$120:INDEX('Partner 16'!$C:$C,MATCH("TOTAL Non-ENOUGH Revenue*",'Partner 16'!$A:$A,0)-1),8),0))</f>
        <v/>
      </c>
      <c r="J380" t="str">
        <f>IF($H380="","",IFERROR(INDEX('Partner 16'!$D$120:INDEX('Partner 16'!$D:$D,MATCH("TOTAL Non-ENOUGH Revenue*",'Partner 16'!$A:$A,0)-1),8),0))</f>
        <v/>
      </c>
      <c r="K380" t="str">
        <f>IF($H380="","",IFERROR(INDEX('Partner 16'!$E$120:INDEX('Partner 16'!$E:$E,MATCH("TOTAL Non-ENOUGH Revenue*",'Partner 16'!$A:$A,0)-1),8),0))</f>
        <v/>
      </c>
    </row>
    <row r="381" spans="8:11" ht="15.75" customHeight="1" x14ac:dyDescent="0.3">
      <c r="H381" t="str">
        <f>IFERROR(INDEX('Partner 16'!$A$120:INDEX('Partner 16'!$A:$A,MATCH("TOTAL Non-ENOUGH Revenue*",'Partner 16'!$A:$A,0)-1),9),"")</f>
        <v/>
      </c>
      <c r="I381" t="str">
        <f>IF($H381="","",IFERROR(INDEX('Partner 16'!$C$120:INDEX('Partner 16'!$C:$C,MATCH("TOTAL Non-ENOUGH Revenue*",'Partner 16'!$A:$A,0)-1),9),0))</f>
        <v/>
      </c>
      <c r="J381" t="str">
        <f>IF($H381="","",IFERROR(INDEX('Partner 16'!$D$120:INDEX('Partner 16'!$D:$D,MATCH("TOTAL Non-ENOUGH Revenue*",'Partner 16'!$A:$A,0)-1),9),0))</f>
        <v/>
      </c>
      <c r="K381" t="str">
        <f>IF($H381="","",IFERROR(INDEX('Partner 16'!$E$120:INDEX('Partner 16'!$E:$E,MATCH("TOTAL Non-ENOUGH Revenue*",'Partner 16'!$A:$A,0)-1),9),0))</f>
        <v/>
      </c>
    </row>
    <row r="382" spans="8:11" ht="15.75" customHeight="1" x14ac:dyDescent="0.3">
      <c r="H382" t="str">
        <f>IFERROR(INDEX('Partner 16'!$A$120:INDEX('Partner 16'!$A:$A,MATCH("TOTAL Non-ENOUGH Revenue*",'Partner 16'!$A:$A,0)-1),10),"")</f>
        <v/>
      </c>
      <c r="I382" t="str">
        <f>IF($H382="","",IFERROR(INDEX('Partner 16'!$C$120:INDEX('Partner 16'!$C:$C,MATCH("TOTAL Non-ENOUGH Revenue*",'Partner 16'!$A:$A,0)-1),10),0))</f>
        <v/>
      </c>
      <c r="J382" t="str">
        <f>IF($H382="","",IFERROR(INDEX('Partner 16'!$D$120:INDEX('Partner 16'!$D:$D,MATCH("TOTAL Non-ENOUGH Revenue*",'Partner 16'!$A:$A,0)-1),10),0))</f>
        <v/>
      </c>
      <c r="K382" t="str">
        <f>IF($H382="","",IFERROR(INDEX('Partner 16'!$E$120:INDEX('Partner 16'!$E:$E,MATCH("TOTAL Non-ENOUGH Revenue*",'Partner 16'!$A:$A,0)-1),10),0))</f>
        <v/>
      </c>
    </row>
    <row r="383" spans="8:11" ht="15.75" customHeight="1" x14ac:dyDescent="0.3">
      <c r="H383" t="str">
        <f>IFERROR(INDEX('Partner 16'!$A$120:INDEX('Partner 16'!$A:$A,MATCH("TOTAL Non-ENOUGH Revenue*",'Partner 16'!$A:$A,0)-1),11),"")</f>
        <v/>
      </c>
      <c r="I383" t="str">
        <f>IF($H383="","",IFERROR(INDEX('Partner 16'!$C$120:INDEX('Partner 16'!$C:$C,MATCH("TOTAL Non-ENOUGH Revenue*",'Partner 16'!$A:$A,0)-1),11),0))</f>
        <v/>
      </c>
      <c r="J383" t="str">
        <f>IF($H383="","",IFERROR(INDEX('Partner 16'!$D$120:INDEX('Partner 16'!$D:$D,MATCH("TOTAL Non-ENOUGH Revenue*",'Partner 16'!$A:$A,0)-1),11),0))</f>
        <v/>
      </c>
      <c r="K383" t="str">
        <f>IF($H383="","",IFERROR(INDEX('Partner 16'!$E$120:INDEX('Partner 16'!$E:$E,MATCH("TOTAL Non-ENOUGH Revenue*",'Partner 16'!$A:$A,0)-1),11),0))</f>
        <v/>
      </c>
    </row>
    <row r="384" spans="8:11" ht="15.75" customHeight="1" x14ac:dyDescent="0.3">
      <c r="H384" t="str">
        <f>IFERROR(INDEX('Partner 16'!$A$120:INDEX('Partner 16'!$A:$A,MATCH("TOTAL Non-ENOUGH Revenue*",'Partner 16'!$A:$A,0)-1),12),"")</f>
        <v/>
      </c>
      <c r="I384" t="str">
        <f>IF($H384="","",IFERROR(INDEX('Partner 16'!$C$120:INDEX('Partner 16'!$C:$C,MATCH("TOTAL Non-ENOUGH Revenue*",'Partner 16'!$A:$A,0)-1),12),0))</f>
        <v/>
      </c>
      <c r="J384" t="str">
        <f>IF($H384="","",IFERROR(INDEX('Partner 16'!$D$120:INDEX('Partner 16'!$D:$D,MATCH("TOTAL Non-ENOUGH Revenue*",'Partner 16'!$A:$A,0)-1),12),0))</f>
        <v/>
      </c>
      <c r="K384" t="str">
        <f>IF($H384="","",IFERROR(INDEX('Partner 16'!$E$120:INDEX('Partner 16'!$E:$E,MATCH("TOTAL Non-ENOUGH Revenue*",'Partner 16'!$A:$A,0)-1),12),0))</f>
        <v/>
      </c>
    </row>
    <row r="385" spans="8:11" ht="15.75" customHeight="1" x14ac:dyDescent="0.3">
      <c r="H385" t="str">
        <f>IFERROR(INDEX('Partner 16'!$A$120:INDEX('Partner 16'!$A:$A,MATCH("TOTAL Non-ENOUGH Revenue*",'Partner 16'!$A:$A,0)-1),13),"")</f>
        <v/>
      </c>
      <c r="I385" t="str">
        <f>IF($H385="","",IFERROR(INDEX('Partner 16'!$C$120:INDEX('Partner 16'!$C:$C,MATCH("TOTAL Non-ENOUGH Revenue*",'Partner 16'!$A:$A,0)-1),13),0))</f>
        <v/>
      </c>
      <c r="J385" t="str">
        <f>IF($H385="","",IFERROR(INDEX('Partner 16'!$D$120:INDEX('Partner 16'!$D:$D,MATCH("TOTAL Non-ENOUGH Revenue*",'Partner 16'!$A:$A,0)-1),13),0))</f>
        <v/>
      </c>
      <c r="K385" t="str">
        <f>IF($H385="","",IFERROR(INDEX('Partner 16'!$E$120:INDEX('Partner 16'!$E:$E,MATCH("TOTAL Non-ENOUGH Revenue*",'Partner 16'!$A:$A,0)-1),13),0))</f>
        <v/>
      </c>
    </row>
    <row r="386" spans="8:11" ht="15.75" customHeight="1" x14ac:dyDescent="0.3">
      <c r="H386" t="str">
        <f>IFERROR(INDEX('Partner 16'!$A$120:INDEX('Partner 16'!$A:$A,MATCH("TOTAL Non-ENOUGH Revenue*",'Partner 16'!$A:$A,0)-1),14),"")</f>
        <v/>
      </c>
      <c r="I386" t="str">
        <f>IF($H386="","",IFERROR(INDEX('Partner 16'!$C$120:INDEX('Partner 16'!$C:$C,MATCH("TOTAL Non-ENOUGH Revenue*",'Partner 16'!$A:$A,0)-1),14),0))</f>
        <v/>
      </c>
      <c r="J386" t="str">
        <f>IF($H386="","",IFERROR(INDEX('Partner 16'!$D$120:INDEX('Partner 16'!$D:$D,MATCH("TOTAL Non-ENOUGH Revenue*",'Partner 16'!$A:$A,0)-1),14),0))</f>
        <v/>
      </c>
      <c r="K386" t="str">
        <f>IF($H386="","",IFERROR(INDEX('Partner 16'!$E$120:INDEX('Partner 16'!$E:$E,MATCH("TOTAL Non-ENOUGH Revenue*",'Partner 16'!$A:$A,0)-1),14),0))</f>
        <v/>
      </c>
    </row>
    <row r="387" spans="8:11" ht="15.75" customHeight="1" x14ac:dyDescent="0.3">
      <c r="H387" t="str">
        <f>IFERROR(INDEX('Partner 16'!$A$120:INDEX('Partner 16'!$A:$A,MATCH("TOTAL Non-ENOUGH Revenue*",'Partner 16'!$A:$A,0)-1),15),"")</f>
        <v/>
      </c>
      <c r="I387" t="str">
        <f>IF($H387="","",IFERROR(INDEX('Partner 16'!$C$120:INDEX('Partner 16'!$C:$C,MATCH("TOTAL Non-ENOUGH Revenue*",'Partner 16'!$A:$A,0)-1),15),0))</f>
        <v/>
      </c>
      <c r="J387" t="str">
        <f>IF($H387="","",IFERROR(INDEX('Partner 16'!$D$120:INDEX('Partner 16'!$D:$D,MATCH("TOTAL Non-ENOUGH Revenue*",'Partner 16'!$A:$A,0)-1),15),0))</f>
        <v/>
      </c>
      <c r="K387" t="str">
        <f>IF($H387="","",IFERROR(INDEX('Partner 16'!$E$120:INDEX('Partner 16'!$E:$E,MATCH("TOTAL Non-ENOUGH Revenue*",'Partner 16'!$A:$A,0)-1),15),0))</f>
        <v/>
      </c>
    </row>
    <row r="388" spans="8:11" ht="15.75" customHeight="1" x14ac:dyDescent="0.3">
      <c r="H388" t="str">
        <f>IFERROR(INDEX('Partner 16'!$A$120:INDEX('Partner 16'!$A:$A,MATCH("TOTAL Non-ENOUGH Revenue*",'Partner 16'!$A:$A,0)-1),16),"")</f>
        <v/>
      </c>
      <c r="I388" t="str">
        <f>IF($H388="","",IFERROR(INDEX('Partner 16'!$C$120:INDEX('Partner 16'!$C:$C,MATCH("TOTAL Non-ENOUGH Revenue*",'Partner 16'!$A:$A,0)-1),16),0))</f>
        <v/>
      </c>
      <c r="J388" t="str">
        <f>IF($H388="","",IFERROR(INDEX('Partner 16'!$D$120:INDEX('Partner 16'!$D:$D,MATCH("TOTAL Non-ENOUGH Revenue*",'Partner 16'!$A:$A,0)-1),16),0))</f>
        <v/>
      </c>
      <c r="K388" t="str">
        <f>IF($H388="","",IFERROR(INDEX('Partner 16'!$E$120:INDEX('Partner 16'!$E:$E,MATCH("TOTAL Non-ENOUGH Revenue*",'Partner 16'!$A:$A,0)-1),16),0))</f>
        <v/>
      </c>
    </row>
    <row r="389" spans="8:11" ht="15.75" customHeight="1" x14ac:dyDescent="0.3">
      <c r="H389" t="str">
        <f>IFERROR(INDEX('Partner 16'!$A$120:INDEX('Partner 16'!$A:$A,MATCH("TOTAL Non-ENOUGH Revenue*",'Partner 16'!$A:$A,0)-1),17),"")</f>
        <v/>
      </c>
      <c r="I389" t="str">
        <f>IF($H389="","",IFERROR(INDEX('Partner 16'!$C$120:INDEX('Partner 16'!$C:$C,MATCH("TOTAL Non-ENOUGH Revenue*",'Partner 16'!$A:$A,0)-1),17),0))</f>
        <v/>
      </c>
      <c r="J389" t="str">
        <f>IF($H389="","",IFERROR(INDEX('Partner 16'!$D$120:INDEX('Partner 16'!$D:$D,MATCH("TOTAL Non-ENOUGH Revenue*",'Partner 16'!$A:$A,0)-1),17),0))</f>
        <v/>
      </c>
      <c r="K389" t="str">
        <f>IF($H389="","",IFERROR(INDEX('Partner 16'!$E$120:INDEX('Partner 16'!$E:$E,MATCH("TOTAL Non-ENOUGH Revenue*",'Partner 16'!$A:$A,0)-1),17),0))</f>
        <v/>
      </c>
    </row>
    <row r="390" spans="8:11" ht="15.75" customHeight="1" x14ac:dyDescent="0.3">
      <c r="H390" t="str">
        <f>IFERROR(INDEX('Partner 16'!$A$120:INDEX('Partner 16'!$A:$A,MATCH("TOTAL Non-ENOUGH Revenue*",'Partner 16'!$A:$A,0)-1),18),"")</f>
        <v/>
      </c>
      <c r="I390" t="str">
        <f>IF($H390="","",IFERROR(INDEX('Partner 16'!$C$120:INDEX('Partner 16'!$C:$C,MATCH("TOTAL Non-ENOUGH Revenue*",'Partner 16'!$A:$A,0)-1),18),0))</f>
        <v/>
      </c>
      <c r="J390" t="str">
        <f>IF($H390="","",IFERROR(INDEX('Partner 16'!$D$120:INDEX('Partner 16'!$D:$D,MATCH("TOTAL Non-ENOUGH Revenue*",'Partner 16'!$A:$A,0)-1),18),0))</f>
        <v/>
      </c>
      <c r="K390" t="str">
        <f>IF($H390="","",IFERROR(INDEX('Partner 16'!$E$120:INDEX('Partner 16'!$E:$E,MATCH("TOTAL Non-ENOUGH Revenue*",'Partner 16'!$A:$A,0)-1),18),0))</f>
        <v/>
      </c>
    </row>
    <row r="391" spans="8:11" ht="15.75" customHeight="1" x14ac:dyDescent="0.3">
      <c r="H391" t="str">
        <f>IFERROR(INDEX('Partner 16'!$A$120:INDEX('Partner 16'!$A:$A,MATCH("TOTAL Non-ENOUGH Revenue*",'Partner 16'!$A:$A,0)-1),19),"")</f>
        <v/>
      </c>
      <c r="I391" t="str">
        <f>IF($H391="","",IFERROR(INDEX('Partner 16'!$C$120:INDEX('Partner 16'!$C:$C,MATCH("TOTAL Non-ENOUGH Revenue*",'Partner 16'!$A:$A,0)-1),19),0))</f>
        <v/>
      </c>
      <c r="J391" t="str">
        <f>IF($H391="","",IFERROR(INDEX('Partner 16'!$D$120:INDEX('Partner 16'!$D:$D,MATCH("TOTAL Non-ENOUGH Revenue*",'Partner 16'!$A:$A,0)-1),19),0))</f>
        <v/>
      </c>
      <c r="K391" t="str">
        <f>IF($H391="","",IFERROR(INDEX('Partner 16'!$E$120:INDEX('Partner 16'!$E:$E,MATCH("TOTAL Non-ENOUGH Revenue*",'Partner 16'!$A:$A,0)-1),19),0))</f>
        <v/>
      </c>
    </row>
    <row r="392" spans="8:11" ht="15.75" customHeight="1" x14ac:dyDescent="0.3">
      <c r="H392" t="str">
        <f>IFERROR(INDEX('Partner 16'!$A$120:INDEX('Partner 16'!$A:$A,MATCH("TOTAL Non-ENOUGH Revenue*",'Partner 16'!$A:$A,0)-1),20),"")</f>
        <v/>
      </c>
      <c r="I392" t="str">
        <f>IF($H392="","",IFERROR(INDEX('Partner 16'!$C$120:INDEX('Partner 16'!$C:$C,MATCH("TOTAL Non-ENOUGH Revenue*",'Partner 16'!$A:$A,0)-1),20),0))</f>
        <v/>
      </c>
      <c r="J392" t="str">
        <f>IF($H392="","",IFERROR(INDEX('Partner 16'!$D$120:INDEX('Partner 16'!$D:$D,MATCH("TOTAL Non-ENOUGH Revenue*",'Partner 16'!$A:$A,0)-1),20),0))</f>
        <v/>
      </c>
      <c r="K392" t="str">
        <f>IF($H392="","",IFERROR(INDEX('Partner 16'!$E$120:INDEX('Partner 16'!$E:$E,MATCH("TOTAL Non-ENOUGH Revenue*",'Partner 16'!$A:$A,0)-1),20),0))</f>
        <v/>
      </c>
    </row>
    <row r="393" spans="8:11" ht="15.75" customHeight="1" x14ac:dyDescent="0.3">
      <c r="H393">
        <f>IFERROR(INDEX('Partner 17'!$A$120:INDEX('Partner 17'!$A:$A,MATCH("TOTAL Non-ENOUGH Revenue*",'Partner 17'!$A:$A,0)-1),1),"")</f>
        <v>0</v>
      </c>
      <c r="I393">
        <f>IF($H393="","",IFERROR(INDEX('Partner 17'!$C$120:INDEX('Partner 17'!$C:$C,MATCH("TOTAL Non-ENOUGH Revenue*",'Partner 17'!$A:$A,0)-1),1),0))</f>
        <v>0</v>
      </c>
      <c r="J393">
        <f>IF($H393="","",IFERROR(INDEX('Partner 17'!$D$120:INDEX('Partner 17'!$D:$D,MATCH("TOTAL Non-ENOUGH Revenue*",'Partner 17'!$A:$A,0)-1),1),0))</f>
        <v>0</v>
      </c>
      <c r="K393">
        <f>IF($H393="","",IFERROR(INDEX('Partner 17'!$E$120:INDEX('Partner 17'!$E:$E,MATCH("TOTAL Non-ENOUGH Revenue*",'Partner 17'!$A:$A,0)-1),1),0))</f>
        <v>0</v>
      </c>
    </row>
    <row r="394" spans="8:11" ht="15.75" customHeight="1" x14ac:dyDescent="0.3">
      <c r="H394">
        <f>IFERROR(INDEX('Partner 17'!$A$120:INDEX('Partner 17'!$A:$A,MATCH("TOTAL Non-ENOUGH Revenue*",'Partner 17'!$A:$A,0)-1),2),"")</f>
        <v>0</v>
      </c>
      <c r="I394">
        <f>IF($H394="","",IFERROR(INDEX('Partner 17'!$C$120:INDEX('Partner 17'!$C:$C,MATCH("TOTAL Non-ENOUGH Revenue*",'Partner 17'!$A:$A,0)-1),2),0))</f>
        <v>0</v>
      </c>
      <c r="J394">
        <f>IF($H394="","",IFERROR(INDEX('Partner 17'!$D$120:INDEX('Partner 17'!$D:$D,MATCH("TOTAL Non-ENOUGH Revenue*",'Partner 17'!$A:$A,0)-1),2),0))</f>
        <v>0</v>
      </c>
      <c r="K394">
        <f>IF($H394="","",IFERROR(INDEX('Partner 17'!$E$120:INDEX('Partner 17'!$E:$E,MATCH("TOTAL Non-ENOUGH Revenue*",'Partner 17'!$A:$A,0)-1),2),0))</f>
        <v>0</v>
      </c>
    </row>
    <row r="395" spans="8:11" ht="15.75" customHeight="1" x14ac:dyDescent="0.3">
      <c r="H395">
        <f>IFERROR(INDEX('Partner 17'!$A$120:INDEX('Partner 17'!$A:$A,MATCH("TOTAL Non-ENOUGH Revenue*",'Partner 17'!$A:$A,0)-1),3),"")</f>
        <v>0</v>
      </c>
      <c r="I395">
        <f>IF($H395="","",IFERROR(INDEX('Partner 17'!$C$120:INDEX('Partner 17'!$C:$C,MATCH("TOTAL Non-ENOUGH Revenue*",'Partner 17'!$A:$A,0)-1),3),0))</f>
        <v>0</v>
      </c>
      <c r="J395">
        <f>IF($H395="","",IFERROR(INDEX('Partner 17'!$D$120:INDEX('Partner 17'!$D:$D,MATCH("TOTAL Non-ENOUGH Revenue*",'Partner 17'!$A:$A,0)-1),3),0))</f>
        <v>0</v>
      </c>
      <c r="K395">
        <f>IF($H395="","",IFERROR(INDEX('Partner 17'!$E$120:INDEX('Partner 17'!$E:$E,MATCH("TOTAL Non-ENOUGH Revenue*",'Partner 17'!$A:$A,0)-1),3),0))</f>
        <v>0</v>
      </c>
    </row>
    <row r="396" spans="8:11" ht="15.75" customHeight="1" x14ac:dyDescent="0.3">
      <c r="H396">
        <f>IFERROR(INDEX('Partner 17'!$A$120:INDEX('Partner 17'!$A:$A,MATCH("TOTAL Non-ENOUGH Revenue*",'Partner 17'!$A:$A,0)-1),4),"")</f>
        <v>0</v>
      </c>
      <c r="I396">
        <f>IF($H396="","",IFERROR(INDEX('Partner 17'!$C$120:INDEX('Partner 17'!$C:$C,MATCH("TOTAL Non-ENOUGH Revenue*",'Partner 17'!$A:$A,0)-1),4),0))</f>
        <v>0</v>
      </c>
      <c r="J396">
        <f>IF($H396="","",IFERROR(INDEX('Partner 17'!$D$120:INDEX('Partner 17'!$D:$D,MATCH("TOTAL Non-ENOUGH Revenue*",'Partner 17'!$A:$A,0)-1),4),0))</f>
        <v>0</v>
      </c>
      <c r="K396">
        <f>IF($H396="","",IFERROR(INDEX('Partner 17'!$E$120:INDEX('Partner 17'!$E:$E,MATCH("TOTAL Non-ENOUGH Revenue*",'Partner 17'!$A:$A,0)-1),4),0))</f>
        <v>0</v>
      </c>
    </row>
    <row r="397" spans="8:11" ht="15.75" customHeight="1" x14ac:dyDescent="0.3">
      <c r="H397">
        <f>IFERROR(INDEX('Partner 17'!$A$120:INDEX('Partner 17'!$A:$A,MATCH("TOTAL Non-ENOUGH Revenue*",'Partner 17'!$A:$A,0)-1),5),"")</f>
        <v>0</v>
      </c>
      <c r="I397">
        <f>IF($H397="","",IFERROR(INDEX('Partner 17'!$C$120:INDEX('Partner 17'!$C:$C,MATCH("TOTAL Non-ENOUGH Revenue*",'Partner 17'!$A:$A,0)-1),5),0))</f>
        <v>0</v>
      </c>
      <c r="J397">
        <f>IF($H397="","",IFERROR(INDEX('Partner 17'!$D$120:INDEX('Partner 17'!$D:$D,MATCH("TOTAL Non-ENOUGH Revenue*",'Partner 17'!$A:$A,0)-1),5),0))</f>
        <v>0</v>
      </c>
      <c r="K397">
        <f>IF($H397="","",IFERROR(INDEX('Partner 17'!$E$120:INDEX('Partner 17'!$E:$E,MATCH("TOTAL Non-ENOUGH Revenue*",'Partner 17'!$A:$A,0)-1),5),0))</f>
        <v>0</v>
      </c>
    </row>
    <row r="398" spans="8:11" ht="15.75" customHeight="1" x14ac:dyDescent="0.3">
      <c r="H398" t="str">
        <f>IFERROR(INDEX('Partner 17'!$A$120:INDEX('Partner 17'!$A:$A,MATCH("TOTAL Non-ENOUGH Revenue*",'Partner 17'!$A:$A,0)-1),6),"")</f>
        <v/>
      </c>
      <c r="I398" t="str">
        <f>IF($H398="","",IFERROR(INDEX('Partner 17'!$C$120:INDEX('Partner 17'!$C:$C,MATCH("TOTAL Non-ENOUGH Revenue*",'Partner 17'!$A:$A,0)-1),6),0))</f>
        <v/>
      </c>
      <c r="J398" t="str">
        <f>IF($H398="","",IFERROR(INDEX('Partner 17'!$D$120:INDEX('Partner 17'!$D:$D,MATCH("TOTAL Non-ENOUGH Revenue*",'Partner 17'!$A:$A,0)-1),6),0))</f>
        <v/>
      </c>
      <c r="K398" t="str">
        <f>IF($H398="","",IFERROR(INDEX('Partner 17'!$E$120:INDEX('Partner 17'!$E:$E,MATCH("TOTAL Non-ENOUGH Revenue*",'Partner 17'!$A:$A,0)-1),6),0))</f>
        <v/>
      </c>
    </row>
    <row r="399" spans="8:11" ht="15.75" customHeight="1" x14ac:dyDescent="0.3">
      <c r="H399" t="str">
        <f>IFERROR(INDEX('Partner 17'!$A$120:INDEX('Partner 17'!$A:$A,MATCH("TOTAL Non-ENOUGH Revenue*",'Partner 17'!$A:$A,0)-1),7),"")</f>
        <v/>
      </c>
      <c r="I399" t="str">
        <f>IF($H399="","",IFERROR(INDEX('Partner 17'!$C$120:INDEX('Partner 17'!$C:$C,MATCH("TOTAL Non-ENOUGH Revenue*",'Partner 17'!$A:$A,0)-1),7),0))</f>
        <v/>
      </c>
      <c r="J399" t="str">
        <f>IF($H399="","",IFERROR(INDEX('Partner 17'!$D$120:INDEX('Partner 17'!$D:$D,MATCH("TOTAL Non-ENOUGH Revenue*",'Partner 17'!$A:$A,0)-1),7),0))</f>
        <v/>
      </c>
      <c r="K399" t="str">
        <f>IF($H399="","",IFERROR(INDEX('Partner 17'!$E$120:INDEX('Partner 17'!$E:$E,MATCH("TOTAL Non-ENOUGH Revenue*",'Partner 17'!$A:$A,0)-1),7),0))</f>
        <v/>
      </c>
    </row>
    <row r="400" spans="8:11" ht="15.75" customHeight="1" x14ac:dyDescent="0.3">
      <c r="H400" t="str">
        <f>IFERROR(INDEX('Partner 17'!$A$120:INDEX('Partner 17'!$A:$A,MATCH("TOTAL Non-ENOUGH Revenue*",'Partner 17'!$A:$A,0)-1),8),"")</f>
        <v/>
      </c>
      <c r="I400" t="str">
        <f>IF($H400="","",IFERROR(INDEX('Partner 17'!$C$120:INDEX('Partner 17'!$C:$C,MATCH("TOTAL Non-ENOUGH Revenue*",'Partner 17'!$A:$A,0)-1),8),0))</f>
        <v/>
      </c>
      <c r="J400" t="str">
        <f>IF($H400="","",IFERROR(INDEX('Partner 17'!$D$120:INDEX('Partner 17'!$D:$D,MATCH("TOTAL Non-ENOUGH Revenue*",'Partner 17'!$A:$A,0)-1),8),0))</f>
        <v/>
      </c>
      <c r="K400" t="str">
        <f>IF($H400="","",IFERROR(INDEX('Partner 17'!$E$120:INDEX('Partner 17'!$E:$E,MATCH("TOTAL Non-ENOUGH Revenue*",'Partner 17'!$A:$A,0)-1),8),0))</f>
        <v/>
      </c>
    </row>
    <row r="401" spans="8:11" ht="15.75" customHeight="1" x14ac:dyDescent="0.3">
      <c r="H401" t="str">
        <f>IFERROR(INDEX('Partner 17'!$A$120:INDEX('Partner 17'!$A:$A,MATCH("TOTAL Non-ENOUGH Revenue*",'Partner 17'!$A:$A,0)-1),9),"")</f>
        <v/>
      </c>
      <c r="I401" t="str">
        <f>IF($H401="","",IFERROR(INDEX('Partner 17'!$C$120:INDEX('Partner 17'!$C:$C,MATCH("TOTAL Non-ENOUGH Revenue*",'Partner 17'!$A:$A,0)-1),9),0))</f>
        <v/>
      </c>
      <c r="J401" t="str">
        <f>IF($H401="","",IFERROR(INDEX('Partner 17'!$D$120:INDEX('Partner 17'!$D:$D,MATCH("TOTAL Non-ENOUGH Revenue*",'Partner 17'!$A:$A,0)-1),9),0))</f>
        <v/>
      </c>
      <c r="K401" t="str">
        <f>IF($H401="","",IFERROR(INDEX('Partner 17'!$E$120:INDEX('Partner 17'!$E:$E,MATCH("TOTAL Non-ENOUGH Revenue*",'Partner 17'!$A:$A,0)-1),9),0))</f>
        <v/>
      </c>
    </row>
    <row r="402" spans="8:11" ht="15.75" customHeight="1" x14ac:dyDescent="0.3">
      <c r="H402" t="str">
        <f>IFERROR(INDEX('Partner 17'!$A$120:INDEX('Partner 17'!$A:$A,MATCH("TOTAL Non-ENOUGH Revenue*",'Partner 17'!$A:$A,0)-1),10),"")</f>
        <v/>
      </c>
      <c r="I402" t="str">
        <f>IF($H402="","",IFERROR(INDEX('Partner 17'!$C$120:INDEX('Partner 17'!$C:$C,MATCH("TOTAL Non-ENOUGH Revenue*",'Partner 17'!$A:$A,0)-1),10),0))</f>
        <v/>
      </c>
      <c r="J402" t="str">
        <f>IF($H402="","",IFERROR(INDEX('Partner 17'!$D$120:INDEX('Partner 17'!$D:$D,MATCH("TOTAL Non-ENOUGH Revenue*",'Partner 17'!$A:$A,0)-1),10),0))</f>
        <v/>
      </c>
      <c r="K402" t="str">
        <f>IF($H402="","",IFERROR(INDEX('Partner 17'!$E$120:INDEX('Partner 17'!$E:$E,MATCH("TOTAL Non-ENOUGH Revenue*",'Partner 17'!$A:$A,0)-1),10),0))</f>
        <v/>
      </c>
    </row>
    <row r="403" spans="8:11" ht="15.75" customHeight="1" x14ac:dyDescent="0.3">
      <c r="H403" t="str">
        <f>IFERROR(INDEX('Partner 17'!$A$120:INDEX('Partner 17'!$A:$A,MATCH("TOTAL Non-ENOUGH Revenue*",'Partner 17'!$A:$A,0)-1),11),"")</f>
        <v/>
      </c>
      <c r="I403" t="str">
        <f>IF($H403="","",IFERROR(INDEX('Partner 17'!$C$120:INDEX('Partner 17'!$C:$C,MATCH("TOTAL Non-ENOUGH Revenue*",'Partner 17'!$A:$A,0)-1),11),0))</f>
        <v/>
      </c>
      <c r="J403" t="str">
        <f>IF($H403="","",IFERROR(INDEX('Partner 17'!$D$120:INDEX('Partner 17'!$D:$D,MATCH("TOTAL Non-ENOUGH Revenue*",'Partner 17'!$A:$A,0)-1),11),0))</f>
        <v/>
      </c>
      <c r="K403" t="str">
        <f>IF($H403="","",IFERROR(INDEX('Partner 17'!$E$120:INDEX('Partner 17'!$E:$E,MATCH("TOTAL Non-ENOUGH Revenue*",'Partner 17'!$A:$A,0)-1),11),0))</f>
        <v/>
      </c>
    </row>
    <row r="404" spans="8:11" ht="15.75" customHeight="1" x14ac:dyDescent="0.3">
      <c r="H404" t="str">
        <f>IFERROR(INDEX('Partner 17'!$A$120:INDEX('Partner 17'!$A:$A,MATCH("TOTAL Non-ENOUGH Revenue*",'Partner 17'!$A:$A,0)-1),12),"")</f>
        <v/>
      </c>
      <c r="I404" t="str">
        <f>IF($H404="","",IFERROR(INDEX('Partner 17'!$C$120:INDEX('Partner 17'!$C:$C,MATCH("TOTAL Non-ENOUGH Revenue*",'Partner 17'!$A:$A,0)-1),12),0))</f>
        <v/>
      </c>
      <c r="J404" t="str">
        <f>IF($H404="","",IFERROR(INDEX('Partner 17'!$D$120:INDEX('Partner 17'!$D:$D,MATCH("TOTAL Non-ENOUGH Revenue*",'Partner 17'!$A:$A,0)-1),12),0))</f>
        <v/>
      </c>
      <c r="K404" t="str">
        <f>IF($H404="","",IFERROR(INDEX('Partner 17'!$E$120:INDEX('Partner 17'!$E:$E,MATCH("TOTAL Non-ENOUGH Revenue*",'Partner 17'!$A:$A,0)-1),12),0))</f>
        <v/>
      </c>
    </row>
    <row r="405" spans="8:11" ht="15.75" customHeight="1" x14ac:dyDescent="0.3">
      <c r="H405" t="str">
        <f>IFERROR(INDEX('Partner 17'!$A$120:INDEX('Partner 17'!$A:$A,MATCH("TOTAL Non-ENOUGH Revenue*",'Partner 17'!$A:$A,0)-1),13),"")</f>
        <v/>
      </c>
      <c r="I405" t="str">
        <f>IF($H405="","",IFERROR(INDEX('Partner 17'!$C$120:INDEX('Partner 17'!$C:$C,MATCH("TOTAL Non-ENOUGH Revenue*",'Partner 17'!$A:$A,0)-1),13),0))</f>
        <v/>
      </c>
      <c r="J405" t="str">
        <f>IF($H405="","",IFERROR(INDEX('Partner 17'!$D$120:INDEX('Partner 17'!$D:$D,MATCH("TOTAL Non-ENOUGH Revenue*",'Partner 17'!$A:$A,0)-1),13),0))</f>
        <v/>
      </c>
      <c r="K405" t="str">
        <f>IF($H405="","",IFERROR(INDEX('Partner 17'!$E$120:INDEX('Partner 17'!$E:$E,MATCH("TOTAL Non-ENOUGH Revenue*",'Partner 17'!$A:$A,0)-1),13),0))</f>
        <v/>
      </c>
    </row>
    <row r="406" spans="8:11" ht="15.75" customHeight="1" x14ac:dyDescent="0.3">
      <c r="H406" t="str">
        <f>IFERROR(INDEX('Partner 17'!$A$120:INDEX('Partner 17'!$A:$A,MATCH("TOTAL Non-ENOUGH Revenue*",'Partner 17'!$A:$A,0)-1),14),"")</f>
        <v/>
      </c>
      <c r="I406" t="str">
        <f>IF($H406="","",IFERROR(INDEX('Partner 17'!$C$120:INDEX('Partner 17'!$C:$C,MATCH("TOTAL Non-ENOUGH Revenue*",'Partner 17'!$A:$A,0)-1),14),0))</f>
        <v/>
      </c>
      <c r="J406" t="str">
        <f>IF($H406="","",IFERROR(INDEX('Partner 17'!$D$120:INDEX('Partner 17'!$D:$D,MATCH("TOTAL Non-ENOUGH Revenue*",'Partner 17'!$A:$A,0)-1),14),0))</f>
        <v/>
      </c>
      <c r="K406" t="str">
        <f>IF($H406="","",IFERROR(INDEX('Partner 17'!$E$120:INDEX('Partner 17'!$E:$E,MATCH("TOTAL Non-ENOUGH Revenue*",'Partner 17'!$A:$A,0)-1),14),0))</f>
        <v/>
      </c>
    </row>
    <row r="407" spans="8:11" ht="15.75" customHeight="1" x14ac:dyDescent="0.3">
      <c r="H407" t="str">
        <f>IFERROR(INDEX('Partner 17'!$A$120:INDEX('Partner 17'!$A:$A,MATCH("TOTAL Non-ENOUGH Revenue*",'Partner 17'!$A:$A,0)-1),15),"")</f>
        <v/>
      </c>
      <c r="I407" t="str">
        <f>IF($H407="","",IFERROR(INDEX('Partner 17'!$C$120:INDEX('Partner 17'!$C:$C,MATCH("TOTAL Non-ENOUGH Revenue*",'Partner 17'!$A:$A,0)-1),15),0))</f>
        <v/>
      </c>
      <c r="J407" t="str">
        <f>IF($H407="","",IFERROR(INDEX('Partner 17'!$D$120:INDEX('Partner 17'!$D:$D,MATCH("TOTAL Non-ENOUGH Revenue*",'Partner 17'!$A:$A,0)-1),15),0))</f>
        <v/>
      </c>
      <c r="K407" t="str">
        <f>IF($H407="","",IFERROR(INDEX('Partner 17'!$E$120:INDEX('Partner 17'!$E:$E,MATCH("TOTAL Non-ENOUGH Revenue*",'Partner 17'!$A:$A,0)-1),15),0))</f>
        <v/>
      </c>
    </row>
    <row r="408" spans="8:11" ht="15.75" customHeight="1" x14ac:dyDescent="0.3">
      <c r="H408" t="str">
        <f>IFERROR(INDEX('Partner 17'!$A$120:INDEX('Partner 17'!$A:$A,MATCH("TOTAL Non-ENOUGH Revenue*",'Partner 17'!$A:$A,0)-1),16),"")</f>
        <v/>
      </c>
      <c r="I408" t="str">
        <f>IF($H408="","",IFERROR(INDEX('Partner 17'!$C$120:INDEX('Partner 17'!$C:$C,MATCH("TOTAL Non-ENOUGH Revenue*",'Partner 17'!$A:$A,0)-1),16),0))</f>
        <v/>
      </c>
      <c r="J408" t="str">
        <f>IF($H408="","",IFERROR(INDEX('Partner 17'!$D$120:INDEX('Partner 17'!$D:$D,MATCH("TOTAL Non-ENOUGH Revenue*",'Partner 17'!$A:$A,0)-1),16),0))</f>
        <v/>
      </c>
      <c r="K408" t="str">
        <f>IF($H408="","",IFERROR(INDEX('Partner 17'!$E$120:INDEX('Partner 17'!$E:$E,MATCH("TOTAL Non-ENOUGH Revenue*",'Partner 17'!$A:$A,0)-1),16),0))</f>
        <v/>
      </c>
    </row>
    <row r="409" spans="8:11" ht="15.75" customHeight="1" x14ac:dyDescent="0.3">
      <c r="H409" t="str">
        <f>IFERROR(INDEX('Partner 17'!$A$120:INDEX('Partner 17'!$A:$A,MATCH("TOTAL Non-ENOUGH Revenue*",'Partner 17'!$A:$A,0)-1),17),"")</f>
        <v/>
      </c>
      <c r="I409" t="str">
        <f>IF($H409="","",IFERROR(INDEX('Partner 17'!$C$120:INDEX('Partner 17'!$C:$C,MATCH("TOTAL Non-ENOUGH Revenue*",'Partner 17'!$A:$A,0)-1),17),0))</f>
        <v/>
      </c>
      <c r="J409" t="str">
        <f>IF($H409="","",IFERROR(INDEX('Partner 17'!$D$120:INDEX('Partner 17'!$D:$D,MATCH("TOTAL Non-ENOUGH Revenue*",'Partner 17'!$A:$A,0)-1),17),0))</f>
        <v/>
      </c>
      <c r="K409" t="str">
        <f>IF($H409="","",IFERROR(INDEX('Partner 17'!$E$120:INDEX('Partner 17'!$E:$E,MATCH("TOTAL Non-ENOUGH Revenue*",'Partner 17'!$A:$A,0)-1),17),0))</f>
        <v/>
      </c>
    </row>
    <row r="410" spans="8:11" ht="15.75" customHeight="1" x14ac:dyDescent="0.3">
      <c r="H410" t="str">
        <f>IFERROR(INDEX('Partner 17'!$A$120:INDEX('Partner 17'!$A:$A,MATCH("TOTAL Non-ENOUGH Revenue*",'Partner 17'!$A:$A,0)-1),18),"")</f>
        <v/>
      </c>
      <c r="I410" t="str">
        <f>IF($H410="","",IFERROR(INDEX('Partner 17'!$C$120:INDEX('Partner 17'!$C:$C,MATCH("TOTAL Non-ENOUGH Revenue*",'Partner 17'!$A:$A,0)-1),18),0))</f>
        <v/>
      </c>
      <c r="J410" t="str">
        <f>IF($H410="","",IFERROR(INDEX('Partner 17'!$D$120:INDEX('Partner 17'!$D:$D,MATCH("TOTAL Non-ENOUGH Revenue*",'Partner 17'!$A:$A,0)-1),18),0))</f>
        <v/>
      </c>
      <c r="K410" t="str">
        <f>IF($H410="","",IFERROR(INDEX('Partner 17'!$E$120:INDEX('Partner 17'!$E:$E,MATCH("TOTAL Non-ENOUGH Revenue*",'Partner 17'!$A:$A,0)-1),18),0))</f>
        <v/>
      </c>
    </row>
    <row r="411" spans="8:11" ht="15.75" customHeight="1" x14ac:dyDescent="0.3">
      <c r="H411" t="str">
        <f>IFERROR(INDEX('Partner 17'!$A$120:INDEX('Partner 17'!$A:$A,MATCH("TOTAL Non-ENOUGH Revenue*",'Partner 17'!$A:$A,0)-1),19),"")</f>
        <v/>
      </c>
      <c r="I411" t="str">
        <f>IF($H411="","",IFERROR(INDEX('Partner 17'!$C$120:INDEX('Partner 17'!$C:$C,MATCH("TOTAL Non-ENOUGH Revenue*",'Partner 17'!$A:$A,0)-1),19),0))</f>
        <v/>
      </c>
      <c r="J411" t="str">
        <f>IF($H411="","",IFERROR(INDEX('Partner 17'!$D$120:INDEX('Partner 17'!$D:$D,MATCH("TOTAL Non-ENOUGH Revenue*",'Partner 17'!$A:$A,0)-1),19),0))</f>
        <v/>
      </c>
      <c r="K411" t="str">
        <f>IF($H411="","",IFERROR(INDEX('Partner 17'!$E$120:INDEX('Partner 17'!$E:$E,MATCH("TOTAL Non-ENOUGH Revenue*",'Partner 17'!$A:$A,0)-1),19),0))</f>
        <v/>
      </c>
    </row>
    <row r="412" spans="8:11" ht="15.75" customHeight="1" x14ac:dyDescent="0.3">
      <c r="H412" t="str">
        <f>IFERROR(INDEX('Partner 17'!$A$120:INDEX('Partner 17'!$A:$A,MATCH("TOTAL Non-ENOUGH Revenue*",'Partner 17'!$A:$A,0)-1),20),"")</f>
        <v/>
      </c>
      <c r="I412" t="str">
        <f>IF($H412="","",IFERROR(INDEX('Partner 17'!$C$120:INDEX('Partner 17'!$C:$C,MATCH("TOTAL Non-ENOUGH Revenue*",'Partner 17'!$A:$A,0)-1),20),0))</f>
        <v/>
      </c>
      <c r="J412" t="str">
        <f>IF($H412="","",IFERROR(INDEX('Partner 17'!$D$120:INDEX('Partner 17'!$D:$D,MATCH("TOTAL Non-ENOUGH Revenue*",'Partner 17'!$A:$A,0)-1),20),0))</f>
        <v/>
      </c>
      <c r="K412" t="str">
        <f>IF($H412="","",IFERROR(INDEX('Partner 17'!$E$120:INDEX('Partner 17'!$E:$E,MATCH("TOTAL Non-ENOUGH Revenue*",'Partner 17'!$A:$A,0)-1),20),0))</f>
        <v/>
      </c>
    </row>
    <row r="413" spans="8:11" ht="15.75" customHeight="1" x14ac:dyDescent="0.3">
      <c r="H413">
        <f>IFERROR(INDEX('Partner 18'!$A$120:INDEX('Partner 18'!$A:$A,MATCH("TOTAL Non-ENOUGH Revenue*",'Partner 18'!$A:$A,0)-1),1),"")</f>
        <v>0</v>
      </c>
      <c r="I413">
        <f>IF($H413="","",IFERROR(INDEX('Partner 18'!$C$120:INDEX('Partner 18'!$C:$C,MATCH("TOTAL Non-ENOUGH Revenue*",'Partner 18'!$A:$A,0)-1),1),0))</f>
        <v>0</v>
      </c>
      <c r="J413">
        <f>IF($H413="","",IFERROR(INDEX('Partner 18'!$D$120:INDEX('Partner 18'!$D:$D,MATCH("TOTAL Non-ENOUGH Revenue*",'Partner 18'!$A:$A,0)-1),1),0))</f>
        <v>0</v>
      </c>
      <c r="K413">
        <f>IF($H413="","",IFERROR(INDEX('Partner 18'!$E$120:INDEX('Partner 18'!$E:$E,MATCH("TOTAL Non-ENOUGH Revenue*",'Partner 18'!$A:$A,0)-1),1),0))</f>
        <v>0</v>
      </c>
    </row>
    <row r="414" spans="8:11" ht="15.75" customHeight="1" x14ac:dyDescent="0.3">
      <c r="H414">
        <f>IFERROR(INDEX('Partner 18'!$A$120:INDEX('Partner 18'!$A:$A,MATCH("TOTAL Non-ENOUGH Revenue*",'Partner 18'!$A:$A,0)-1),2),"")</f>
        <v>0</v>
      </c>
      <c r="I414">
        <f>IF($H414="","",IFERROR(INDEX('Partner 18'!$C$120:INDEX('Partner 18'!$C:$C,MATCH("TOTAL Non-ENOUGH Revenue*",'Partner 18'!$A:$A,0)-1),2),0))</f>
        <v>0</v>
      </c>
      <c r="J414">
        <f>IF($H414="","",IFERROR(INDEX('Partner 18'!$D$120:INDEX('Partner 18'!$D:$D,MATCH("TOTAL Non-ENOUGH Revenue*",'Partner 18'!$A:$A,0)-1),2),0))</f>
        <v>0</v>
      </c>
      <c r="K414">
        <f>IF($H414="","",IFERROR(INDEX('Partner 18'!$E$120:INDEX('Partner 18'!$E:$E,MATCH("TOTAL Non-ENOUGH Revenue*",'Partner 18'!$A:$A,0)-1),2),0))</f>
        <v>0</v>
      </c>
    </row>
    <row r="415" spans="8:11" ht="15.75" customHeight="1" x14ac:dyDescent="0.3">
      <c r="H415">
        <f>IFERROR(INDEX('Partner 18'!$A$120:INDEX('Partner 18'!$A:$A,MATCH("TOTAL Non-ENOUGH Revenue*",'Partner 18'!$A:$A,0)-1),3),"")</f>
        <v>0</v>
      </c>
      <c r="I415">
        <f>IF($H415="","",IFERROR(INDEX('Partner 18'!$C$120:INDEX('Partner 18'!$C:$C,MATCH("TOTAL Non-ENOUGH Revenue*",'Partner 18'!$A:$A,0)-1),3),0))</f>
        <v>0</v>
      </c>
      <c r="J415">
        <f>IF($H415="","",IFERROR(INDEX('Partner 18'!$D$120:INDEX('Partner 18'!$D:$D,MATCH("TOTAL Non-ENOUGH Revenue*",'Partner 18'!$A:$A,0)-1),3),0))</f>
        <v>0</v>
      </c>
      <c r="K415">
        <f>IF($H415="","",IFERROR(INDEX('Partner 18'!$E$120:INDEX('Partner 18'!$E:$E,MATCH("TOTAL Non-ENOUGH Revenue*",'Partner 18'!$A:$A,0)-1),3),0))</f>
        <v>0</v>
      </c>
    </row>
    <row r="416" spans="8:11" ht="15.75" customHeight="1" x14ac:dyDescent="0.3">
      <c r="H416">
        <f>IFERROR(INDEX('Partner 18'!$A$120:INDEX('Partner 18'!$A:$A,MATCH("TOTAL Non-ENOUGH Revenue*",'Partner 18'!$A:$A,0)-1),4),"")</f>
        <v>0</v>
      </c>
      <c r="I416">
        <f>IF($H416="","",IFERROR(INDEX('Partner 18'!$C$120:INDEX('Partner 18'!$C:$C,MATCH("TOTAL Non-ENOUGH Revenue*",'Partner 18'!$A:$A,0)-1),4),0))</f>
        <v>0</v>
      </c>
      <c r="J416">
        <f>IF($H416="","",IFERROR(INDEX('Partner 18'!$D$120:INDEX('Partner 18'!$D:$D,MATCH("TOTAL Non-ENOUGH Revenue*",'Partner 18'!$A:$A,0)-1),4),0))</f>
        <v>0</v>
      </c>
      <c r="K416">
        <f>IF($H416="","",IFERROR(INDEX('Partner 18'!$E$120:INDEX('Partner 18'!$E:$E,MATCH("TOTAL Non-ENOUGH Revenue*",'Partner 18'!$A:$A,0)-1),4),0))</f>
        <v>0</v>
      </c>
    </row>
    <row r="417" spans="8:11" ht="15.75" customHeight="1" x14ac:dyDescent="0.3">
      <c r="H417">
        <f>IFERROR(INDEX('Partner 18'!$A$120:INDEX('Partner 18'!$A:$A,MATCH("TOTAL Non-ENOUGH Revenue*",'Partner 18'!$A:$A,0)-1),5),"")</f>
        <v>0</v>
      </c>
      <c r="I417">
        <f>IF($H417="","",IFERROR(INDEX('Partner 18'!$C$120:INDEX('Partner 18'!$C:$C,MATCH("TOTAL Non-ENOUGH Revenue*",'Partner 18'!$A:$A,0)-1),5),0))</f>
        <v>0</v>
      </c>
      <c r="J417">
        <f>IF($H417="","",IFERROR(INDEX('Partner 18'!$D$120:INDEX('Partner 18'!$D:$D,MATCH("TOTAL Non-ENOUGH Revenue*",'Partner 18'!$A:$A,0)-1),5),0))</f>
        <v>0</v>
      </c>
      <c r="K417">
        <f>IF($H417="","",IFERROR(INDEX('Partner 18'!$E$120:INDEX('Partner 18'!$E:$E,MATCH("TOTAL Non-ENOUGH Revenue*",'Partner 18'!$A:$A,0)-1),5),0))</f>
        <v>0</v>
      </c>
    </row>
    <row r="418" spans="8:11" ht="15.75" customHeight="1" x14ac:dyDescent="0.3">
      <c r="H418" t="str">
        <f>IFERROR(INDEX('Partner 18'!$A$120:INDEX('Partner 18'!$A:$A,MATCH("TOTAL Non-ENOUGH Revenue*",'Partner 18'!$A:$A,0)-1),6),"")</f>
        <v/>
      </c>
      <c r="I418" t="str">
        <f>IF($H418="","",IFERROR(INDEX('Partner 18'!$C$120:INDEX('Partner 18'!$C:$C,MATCH("TOTAL Non-ENOUGH Revenue*",'Partner 18'!$A:$A,0)-1),6),0))</f>
        <v/>
      </c>
      <c r="J418" t="str">
        <f>IF($H418="","",IFERROR(INDEX('Partner 18'!$D$120:INDEX('Partner 18'!$D:$D,MATCH("TOTAL Non-ENOUGH Revenue*",'Partner 18'!$A:$A,0)-1),6),0))</f>
        <v/>
      </c>
      <c r="K418" t="str">
        <f>IF($H418="","",IFERROR(INDEX('Partner 18'!$E$120:INDEX('Partner 18'!$E:$E,MATCH("TOTAL Non-ENOUGH Revenue*",'Partner 18'!$A:$A,0)-1),6),0))</f>
        <v/>
      </c>
    </row>
    <row r="419" spans="8:11" ht="15.75" customHeight="1" x14ac:dyDescent="0.3">
      <c r="H419" t="str">
        <f>IFERROR(INDEX('Partner 18'!$A$120:INDEX('Partner 18'!$A:$A,MATCH("TOTAL Non-ENOUGH Revenue*",'Partner 18'!$A:$A,0)-1),7),"")</f>
        <v/>
      </c>
      <c r="I419" t="str">
        <f>IF($H419="","",IFERROR(INDEX('Partner 18'!$C$120:INDEX('Partner 18'!$C:$C,MATCH("TOTAL Non-ENOUGH Revenue*",'Partner 18'!$A:$A,0)-1),7),0))</f>
        <v/>
      </c>
      <c r="J419" t="str">
        <f>IF($H419="","",IFERROR(INDEX('Partner 18'!$D$120:INDEX('Partner 18'!$D:$D,MATCH("TOTAL Non-ENOUGH Revenue*",'Partner 18'!$A:$A,0)-1),7),0))</f>
        <v/>
      </c>
      <c r="K419" t="str">
        <f>IF($H419="","",IFERROR(INDEX('Partner 18'!$E$120:INDEX('Partner 18'!$E:$E,MATCH("TOTAL Non-ENOUGH Revenue*",'Partner 18'!$A:$A,0)-1),7),0))</f>
        <v/>
      </c>
    </row>
    <row r="420" spans="8:11" ht="15.75" customHeight="1" x14ac:dyDescent="0.3">
      <c r="H420" t="str">
        <f>IFERROR(INDEX('Partner 18'!$A$120:INDEX('Partner 18'!$A:$A,MATCH("TOTAL Non-ENOUGH Revenue*",'Partner 18'!$A:$A,0)-1),8),"")</f>
        <v/>
      </c>
      <c r="I420" t="str">
        <f>IF($H420="","",IFERROR(INDEX('Partner 18'!$C$120:INDEX('Partner 18'!$C:$C,MATCH("TOTAL Non-ENOUGH Revenue*",'Partner 18'!$A:$A,0)-1),8),0))</f>
        <v/>
      </c>
      <c r="J420" t="str">
        <f>IF($H420="","",IFERROR(INDEX('Partner 18'!$D$120:INDEX('Partner 18'!$D:$D,MATCH("TOTAL Non-ENOUGH Revenue*",'Partner 18'!$A:$A,0)-1),8),0))</f>
        <v/>
      </c>
      <c r="K420" t="str">
        <f>IF($H420="","",IFERROR(INDEX('Partner 18'!$E$120:INDEX('Partner 18'!$E:$E,MATCH("TOTAL Non-ENOUGH Revenue*",'Partner 18'!$A:$A,0)-1),8),0))</f>
        <v/>
      </c>
    </row>
    <row r="421" spans="8:11" ht="15.75" customHeight="1" x14ac:dyDescent="0.3">
      <c r="H421" t="str">
        <f>IFERROR(INDEX('Partner 18'!$A$120:INDEX('Partner 18'!$A:$A,MATCH("TOTAL Non-ENOUGH Revenue*",'Partner 18'!$A:$A,0)-1),9),"")</f>
        <v/>
      </c>
      <c r="I421" t="str">
        <f>IF($H421="","",IFERROR(INDEX('Partner 18'!$C$120:INDEX('Partner 18'!$C:$C,MATCH("TOTAL Non-ENOUGH Revenue*",'Partner 18'!$A:$A,0)-1),9),0))</f>
        <v/>
      </c>
      <c r="J421" t="str">
        <f>IF($H421="","",IFERROR(INDEX('Partner 18'!$D$120:INDEX('Partner 18'!$D:$D,MATCH("TOTAL Non-ENOUGH Revenue*",'Partner 18'!$A:$A,0)-1),9),0))</f>
        <v/>
      </c>
      <c r="K421" t="str">
        <f>IF($H421="","",IFERROR(INDEX('Partner 18'!$E$120:INDEX('Partner 18'!$E:$E,MATCH("TOTAL Non-ENOUGH Revenue*",'Partner 18'!$A:$A,0)-1),9),0))</f>
        <v/>
      </c>
    </row>
    <row r="422" spans="8:11" ht="15.75" customHeight="1" x14ac:dyDescent="0.3">
      <c r="H422" t="str">
        <f>IFERROR(INDEX('Partner 18'!$A$120:INDEX('Partner 18'!$A:$A,MATCH("TOTAL Non-ENOUGH Revenue*",'Partner 18'!$A:$A,0)-1),10),"")</f>
        <v/>
      </c>
      <c r="I422" t="str">
        <f>IF($H422="","",IFERROR(INDEX('Partner 18'!$C$120:INDEX('Partner 18'!$C:$C,MATCH("TOTAL Non-ENOUGH Revenue*",'Partner 18'!$A:$A,0)-1),10),0))</f>
        <v/>
      </c>
      <c r="J422" t="str">
        <f>IF($H422="","",IFERROR(INDEX('Partner 18'!$D$120:INDEX('Partner 18'!$D:$D,MATCH("TOTAL Non-ENOUGH Revenue*",'Partner 18'!$A:$A,0)-1),10),0))</f>
        <v/>
      </c>
      <c r="K422" t="str">
        <f>IF($H422="","",IFERROR(INDEX('Partner 18'!$E$120:INDEX('Partner 18'!$E:$E,MATCH("TOTAL Non-ENOUGH Revenue*",'Partner 18'!$A:$A,0)-1),10),0))</f>
        <v/>
      </c>
    </row>
    <row r="423" spans="8:11" ht="15.75" customHeight="1" x14ac:dyDescent="0.3">
      <c r="H423" t="str">
        <f>IFERROR(INDEX('Partner 18'!$A$120:INDEX('Partner 18'!$A:$A,MATCH("TOTAL Non-ENOUGH Revenue*",'Partner 18'!$A:$A,0)-1),11),"")</f>
        <v/>
      </c>
      <c r="I423" t="str">
        <f>IF($H423="","",IFERROR(INDEX('Partner 18'!$C$120:INDEX('Partner 18'!$C:$C,MATCH("TOTAL Non-ENOUGH Revenue*",'Partner 18'!$A:$A,0)-1),11),0))</f>
        <v/>
      </c>
      <c r="J423" t="str">
        <f>IF($H423="","",IFERROR(INDEX('Partner 18'!$D$120:INDEX('Partner 18'!$D:$D,MATCH("TOTAL Non-ENOUGH Revenue*",'Partner 18'!$A:$A,0)-1),11),0))</f>
        <v/>
      </c>
      <c r="K423" t="str">
        <f>IF($H423="","",IFERROR(INDEX('Partner 18'!$E$120:INDEX('Partner 18'!$E:$E,MATCH("TOTAL Non-ENOUGH Revenue*",'Partner 18'!$A:$A,0)-1),11),0))</f>
        <v/>
      </c>
    </row>
    <row r="424" spans="8:11" ht="15.75" customHeight="1" x14ac:dyDescent="0.3">
      <c r="H424" t="str">
        <f>IFERROR(INDEX('Partner 18'!$A$120:INDEX('Partner 18'!$A:$A,MATCH("TOTAL Non-ENOUGH Revenue*",'Partner 18'!$A:$A,0)-1),12),"")</f>
        <v/>
      </c>
      <c r="I424" t="str">
        <f>IF($H424="","",IFERROR(INDEX('Partner 18'!$C$120:INDEX('Partner 18'!$C:$C,MATCH("TOTAL Non-ENOUGH Revenue*",'Partner 18'!$A:$A,0)-1),12),0))</f>
        <v/>
      </c>
      <c r="J424" t="str">
        <f>IF($H424="","",IFERROR(INDEX('Partner 18'!$D$120:INDEX('Partner 18'!$D:$D,MATCH("TOTAL Non-ENOUGH Revenue*",'Partner 18'!$A:$A,0)-1),12),0))</f>
        <v/>
      </c>
      <c r="K424" t="str">
        <f>IF($H424="","",IFERROR(INDEX('Partner 18'!$E$120:INDEX('Partner 18'!$E:$E,MATCH("TOTAL Non-ENOUGH Revenue*",'Partner 18'!$A:$A,0)-1),12),0))</f>
        <v/>
      </c>
    </row>
    <row r="425" spans="8:11" ht="15.75" customHeight="1" x14ac:dyDescent="0.3">
      <c r="H425" t="str">
        <f>IFERROR(INDEX('Partner 18'!$A$120:INDEX('Partner 18'!$A:$A,MATCH("TOTAL Non-ENOUGH Revenue*",'Partner 18'!$A:$A,0)-1),13),"")</f>
        <v/>
      </c>
      <c r="I425" t="str">
        <f>IF($H425="","",IFERROR(INDEX('Partner 18'!$C$120:INDEX('Partner 18'!$C:$C,MATCH("TOTAL Non-ENOUGH Revenue*",'Partner 18'!$A:$A,0)-1),13),0))</f>
        <v/>
      </c>
      <c r="J425" t="str">
        <f>IF($H425="","",IFERROR(INDEX('Partner 18'!$D$120:INDEX('Partner 18'!$D:$D,MATCH("TOTAL Non-ENOUGH Revenue*",'Partner 18'!$A:$A,0)-1),13),0))</f>
        <v/>
      </c>
      <c r="K425" t="str">
        <f>IF($H425="","",IFERROR(INDEX('Partner 18'!$E$120:INDEX('Partner 18'!$E:$E,MATCH("TOTAL Non-ENOUGH Revenue*",'Partner 18'!$A:$A,0)-1),13),0))</f>
        <v/>
      </c>
    </row>
    <row r="426" spans="8:11" ht="15.75" customHeight="1" x14ac:dyDescent="0.3">
      <c r="H426" t="str">
        <f>IFERROR(INDEX('Partner 18'!$A$120:INDEX('Partner 18'!$A:$A,MATCH("TOTAL Non-ENOUGH Revenue*",'Partner 18'!$A:$A,0)-1),14),"")</f>
        <v/>
      </c>
      <c r="I426" t="str">
        <f>IF($H426="","",IFERROR(INDEX('Partner 18'!$C$120:INDEX('Partner 18'!$C:$C,MATCH("TOTAL Non-ENOUGH Revenue*",'Partner 18'!$A:$A,0)-1),14),0))</f>
        <v/>
      </c>
      <c r="J426" t="str">
        <f>IF($H426="","",IFERROR(INDEX('Partner 18'!$D$120:INDEX('Partner 18'!$D:$D,MATCH("TOTAL Non-ENOUGH Revenue*",'Partner 18'!$A:$A,0)-1),14),0))</f>
        <v/>
      </c>
      <c r="K426" t="str">
        <f>IF($H426="","",IFERROR(INDEX('Partner 18'!$E$120:INDEX('Partner 18'!$E:$E,MATCH("TOTAL Non-ENOUGH Revenue*",'Partner 18'!$A:$A,0)-1),14),0))</f>
        <v/>
      </c>
    </row>
    <row r="427" spans="8:11" ht="15.75" customHeight="1" x14ac:dyDescent="0.3">
      <c r="H427" t="str">
        <f>IFERROR(INDEX('Partner 18'!$A$120:INDEX('Partner 18'!$A:$A,MATCH("TOTAL Non-ENOUGH Revenue*",'Partner 18'!$A:$A,0)-1),15),"")</f>
        <v/>
      </c>
      <c r="I427" t="str">
        <f>IF($H427="","",IFERROR(INDEX('Partner 18'!$C$120:INDEX('Partner 18'!$C:$C,MATCH("TOTAL Non-ENOUGH Revenue*",'Partner 18'!$A:$A,0)-1),15),0))</f>
        <v/>
      </c>
      <c r="J427" t="str">
        <f>IF($H427="","",IFERROR(INDEX('Partner 18'!$D$120:INDEX('Partner 18'!$D:$D,MATCH("TOTAL Non-ENOUGH Revenue*",'Partner 18'!$A:$A,0)-1),15),0))</f>
        <v/>
      </c>
      <c r="K427" t="str">
        <f>IF($H427="","",IFERROR(INDEX('Partner 18'!$E$120:INDEX('Partner 18'!$E:$E,MATCH("TOTAL Non-ENOUGH Revenue*",'Partner 18'!$A:$A,0)-1),15),0))</f>
        <v/>
      </c>
    </row>
    <row r="428" spans="8:11" ht="15.75" customHeight="1" x14ac:dyDescent="0.3">
      <c r="H428" t="str">
        <f>IFERROR(INDEX('Partner 18'!$A$120:INDEX('Partner 18'!$A:$A,MATCH("TOTAL Non-ENOUGH Revenue*",'Partner 18'!$A:$A,0)-1),16),"")</f>
        <v/>
      </c>
      <c r="I428" t="str">
        <f>IF($H428="","",IFERROR(INDEX('Partner 18'!$C$120:INDEX('Partner 18'!$C:$C,MATCH("TOTAL Non-ENOUGH Revenue*",'Partner 18'!$A:$A,0)-1),16),0))</f>
        <v/>
      </c>
      <c r="J428" t="str">
        <f>IF($H428="","",IFERROR(INDEX('Partner 18'!$D$120:INDEX('Partner 18'!$D:$D,MATCH("TOTAL Non-ENOUGH Revenue*",'Partner 18'!$A:$A,0)-1),16),0))</f>
        <v/>
      </c>
      <c r="K428" t="str">
        <f>IF($H428="","",IFERROR(INDEX('Partner 18'!$E$120:INDEX('Partner 18'!$E:$E,MATCH("TOTAL Non-ENOUGH Revenue*",'Partner 18'!$A:$A,0)-1),16),0))</f>
        <v/>
      </c>
    </row>
    <row r="429" spans="8:11" ht="15.75" customHeight="1" x14ac:dyDescent="0.3">
      <c r="H429" t="str">
        <f>IFERROR(INDEX('Partner 18'!$A$120:INDEX('Partner 18'!$A:$A,MATCH("TOTAL Non-ENOUGH Revenue*",'Partner 18'!$A:$A,0)-1),17),"")</f>
        <v/>
      </c>
      <c r="I429" t="str">
        <f>IF($H429="","",IFERROR(INDEX('Partner 18'!$C$120:INDEX('Partner 18'!$C:$C,MATCH("TOTAL Non-ENOUGH Revenue*",'Partner 18'!$A:$A,0)-1),17),0))</f>
        <v/>
      </c>
      <c r="J429" t="str">
        <f>IF($H429="","",IFERROR(INDEX('Partner 18'!$D$120:INDEX('Partner 18'!$D:$D,MATCH("TOTAL Non-ENOUGH Revenue*",'Partner 18'!$A:$A,0)-1),17),0))</f>
        <v/>
      </c>
      <c r="K429" t="str">
        <f>IF($H429="","",IFERROR(INDEX('Partner 18'!$E$120:INDEX('Partner 18'!$E:$E,MATCH("TOTAL Non-ENOUGH Revenue*",'Partner 18'!$A:$A,0)-1),17),0))</f>
        <v/>
      </c>
    </row>
    <row r="430" spans="8:11" ht="15.75" customHeight="1" x14ac:dyDescent="0.3">
      <c r="H430" t="str">
        <f>IFERROR(INDEX('Partner 18'!$A$120:INDEX('Partner 18'!$A:$A,MATCH("TOTAL Non-ENOUGH Revenue*",'Partner 18'!$A:$A,0)-1),18),"")</f>
        <v/>
      </c>
      <c r="I430" t="str">
        <f>IF($H430="","",IFERROR(INDEX('Partner 18'!$C$120:INDEX('Partner 18'!$C:$C,MATCH("TOTAL Non-ENOUGH Revenue*",'Partner 18'!$A:$A,0)-1),18),0))</f>
        <v/>
      </c>
      <c r="J430" t="str">
        <f>IF($H430="","",IFERROR(INDEX('Partner 18'!$D$120:INDEX('Partner 18'!$D:$D,MATCH("TOTAL Non-ENOUGH Revenue*",'Partner 18'!$A:$A,0)-1),18),0))</f>
        <v/>
      </c>
      <c r="K430" t="str">
        <f>IF($H430="","",IFERROR(INDEX('Partner 18'!$E$120:INDEX('Partner 18'!$E:$E,MATCH("TOTAL Non-ENOUGH Revenue*",'Partner 18'!$A:$A,0)-1),18),0))</f>
        <v/>
      </c>
    </row>
    <row r="431" spans="8:11" ht="15.75" customHeight="1" x14ac:dyDescent="0.3">
      <c r="H431" t="str">
        <f>IFERROR(INDEX('Partner 18'!$A$120:INDEX('Partner 18'!$A:$A,MATCH("TOTAL Non-ENOUGH Revenue*",'Partner 18'!$A:$A,0)-1),19),"")</f>
        <v/>
      </c>
      <c r="I431" t="str">
        <f>IF($H431="","",IFERROR(INDEX('Partner 18'!$C$120:INDEX('Partner 18'!$C:$C,MATCH("TOTAL Non-ENOUGH Revenue*",'Partner 18'!$A:$A,0)-1),19),0))</f>
        <v/>
      </c>
      <c r="J431" t="str">
        <f>IF($H431="","",IFERROR(INDEX('Partner 18'!$D$120:INDEX('Partner 18'!$D:$D,MATCH("TOTAL Non-ENOUGH Revenue*",'Partner 18'!$A:$A,0)-1),19),0))</f>
        <v/>
      </c>
      <c r="K431" t="str">
        <f>IF($H431="","",IFERROR(INDEX('Partner 18'!$E$120:INDEX('Partner 18'!$E:$E,MATCH("TOTAL Non-ENOUGH Revenue*",'Partner 18'!$A:$A,0)-1),19),0))</f>
        <v/>
      </c>
    </row>
    <row r="432" spans="8:11" ht="15.75" customHeight="1" x14ac:dyDescent="0.3">
      <c r="H432" t="str">
        <f>IFERROR(INDEX('Partner 18'!$A$120:INDEX('Partner 18'!$A:$A,MATCH("TOTAL Non-ENOUGH Revenue*",'Partner 18'!$A:$A,0)-1),20),"")</f>
        <v/>
      </c>
      <c r="I432" t="str">
        <f>IF($H432="","",IFERROR(INDEX('Partner 18'!$C$120:INDEX('Partner 18'!$C:$C,MATCH("TOTAL Non-ENOUGH Revenue*",'Partner 18'!$A:$A,0)-1),20),0))</f>
        <v/>
      </c>
      <c r="J432" t="str">
        <f>IF($H432="","",IFERROR(INDEX('Partner 18'!$D$120:INDEX('Partner 18'!$D:$D,MATCH("TOTAL Non-ENOUGH Revenue*",'Partner 18'!$A:$A,0)-1),20),0))</f>
        <v/>
      </c>
      <c r="K432" t="str">
        <f>IF($H432="","",IFERROR(INDEX('Partner 18'!$E$120:INDEX('Partner 18'!$E:$E,MATCH("TOTAL Non-ENOUGH Revenue*",'Partner 18'!$A:$A,0)-1),20),0))</f>
        <v/>
      </c>
    </row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</sheetData>
  <sheetProtection sheet="1" objects="1" scenarios="1" formatCells="0" formatColumns="0" formatRows="0"/>
  <mergeCells count="33">
    <mergeCell ref="A1:G1"/>
    <mergeCell ref="A2:G2"/>
    <mergeCell ref="A4:G4"/>
    <mergeCell ref="B10:G10"/>
    <mergeCell ref="A12:G12"/>
    <mergeCell ref="B9:C9"/>
    <mergeCell ref="A28:C30"/>
    <mergeCell ref="D28:G28"/>
    <mergeCell ref="D29:D30"/>
    <mergeCell ref="E29:E30"/>
    <mergeCell ref="F29:F30"/>
    <mergeCell ref="G29:G30"/>
    <mergeCell ref="A31:C31"/>
    <mergeCell ref="A32:C32"/>
    <mergeCell ref="A33:C33"/>
    <mergeCell ref="A34:C34"/>
    <mergeCell ref="A35:C35"/>
    <mergeCell ref="A36:C36"/>
    <mergeCell ref="A37:C37"/>
    <mergeCell ref="A45:C45"/>
    <mergeCell ref="A46:C46"/>
    <mergeCell ref="A47:C47"/>
    <mergeCell ref="A48:C48"/>
    <mergeCell ref="A73:C73"/>
    <mergeCell ref="A75:C75"/>
    <mergeCell ref="A38:C38"/>
    <mergeCell ref="A39:C39"/>
    <mergeCell ref="A40:C40"/>
    <mergeCell ref="A41:C41"/>
    <mergeCell ref="A42:C42"/>
    <mergeCell ref="A43:C43"/>
    <mergeCell ref="A44:C44"/>
    <mergeCell ref="A74:C74"/>
  </mergeCells>
  <pageMargins left="0.7" right="0.7" top="0.75" bottom="0.75" header="0" footer="0"/>
  <pageSetup scale="8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6"/>
  <sheetViews>
    <sheetView zoomScale="70" zoomScaleNormal="115" workbookViewId="0">
      <pane ySplit="3" topLeftCell="A4" activePane="bottomLeft" state="frozen"/>
      <selection pane="bottomLeft"/>
    </sheetView>
  </sheetViews>
  <sheetFormatPr defaultColWidth="11.19921875" defaultRowHeight="15.6" x14ac:dyDescent="0.3"/>
  <cols>
    <col min="1" max="1" width="69.5" style="5" customWidth="1"/>
    <col min="2" max="2" width="14.296875" style="13" bestFit="1" customWidth="1"/>
    <col min="3" max="3" width="20.5" style="13" bestFit="1" customWidth="1"/>
    <col min="4" max="4" width="14.5" style="13" bestFit="1" customWidth="1"/>
    <col min="5" max="5" width="13.796875" style="13" bestFit="1" customWidth="1"/>
    <col min="6" max="6" width="36.796875" style="13" customWidth="1"/>
    <col min="7" max="7" width="33.19921875" style="13" customWidth="1"/>
    <col min="8" max="8" width="36.19921875" style="13" customWidth="1"/>
    <col min="9" max="9" width="30.296875" style="13" customWidth="1"/>
    <col min="10" max="10" width="25.5" style="13" customWidth="1"/>
    <col min="11" max="11" width="78.296875" style="18" customWidth="1"/>
    <col min="13" max="27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M1" t="str" cm="1">
        <f t="array" ref="M1:AA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x14ac:dyDescent="0.3">
      <c r="F2" s="39"/>
      <c r="G2" s="39"/>
      <c r="H2" s="39"/>
      <c r="I2" s="39"/>
      <c r="J2" s="39"/>
      <c r="K2" s="118"/>
    </row>
    <row r="3" spans="1:27" ht="28.8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338" t="s">
        <v>47</v>
      </c>
      <c r="H3" s="338" t="s">
        <v>48</v>
      </c>
      <c r="I3" s="338" t="s">
        <v>49</v>
      </c>
      <c r="J3" s="338" t="s">
        <v>128</v>
      </c>
      <c r="K3" s="338" t="s">
        <v>50</v>
      </c>
    </row>
    <row r="4" spans="1:27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339" t="s">
        <v>52</v>
      </c>
      <c r="H4" s="338" t="s">
        <v>53</v>
      </c>
      <c r="I4" s="338" t="s">
        <v>54</v>
      </c>
      <c r="J4" s="338" t="s">
        <v>128</v>
      </c>
      <c r="K4" s="338" t="s">
        <v>55</v>
      </c>
    </row>
    <row r="5" spans="1:27" x14ac:dyDescent="0.3">
      <c r="A5" s="30"/>
      <c r="B5" s="31"/>
      <c r="C5" s="31"/>
      <c r="D5" s="31"/>
      <c r="E5" s="49">
        <f t="shared" ref="E5:E17" si="1">IF(COUNTA(A5:D5,F5:K5)=0,"",SUM(B5:D5))</f>
        <v>0</v>
      </c>
      <c r="F5" s="71"/>
      <c r="G5" s="72"/>
      <c r="H5" s="347"/>
      <c r="I5" s="72"/>
      <c r="J5" s="72" t="s">
        <v>172</v>
      </c>
      <c r="K5" s="72"/>
    </row>
    <row r="6" spans="1:27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</row>
    <row r="7" spans="1:27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</row>
    <row r="8" spans="1:27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</row>
    <row r="9" spans="1:27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</row>
    <row r="10" spans="1:27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</row>
    <row r="11" spans="1:27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</row>
    <row r="12" spans="1:27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</row>
    <row r="13" spans="1:27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</row>
    <row r="14" spans="1:27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</row>
    <row r="15" spans="1:27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</row>
    <row r="16" spans="1:27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</row>
    <row r="17" spans="1:11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</row>
    <row r="18" spans="1:11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</row>
    <row r="19" spans="1:11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</row>
    <row r="20" spans="1:11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</row>
    <row r="21" spans="1:11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</row>
    <row r="22" spans="1:11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</row>
    <row r="23" spans="1:11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</row>
    <row r="24" spans="1:11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</row>
    <row r="25" spans="1:11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</row>
    <row r="26" spans="1:11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</row>
    <row r="27" spans="1:11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</row>
    <row r="28" spans="1:11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</row>
    <row r="29" spans="1:11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</row>
    <row r="30" spans="1:11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</row>
    <row r="31" spans="1:11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</row>
    <row r="32" spans="1:11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</row>
    <row r="33" spans="1:11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</row>
    <row r="34" spans="1:11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</row>
    <row r="35" spans="1:11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</row>
    <row r="36" spans="1:11" ht="31.2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</row>
    <row r="37" spans="1:11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</row>
    <row r="38" spans="1:11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</row>
    <row r="39" spans="1:11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</row>
    <row r="40" spans="1:11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</row>
    <row r="41" spans="1:11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</row>
    <row r="42" spans="1:11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</row>
    <row r="43" spans="1:11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</row>
    <row r="44" spans="1:11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</row>
    <row r="45" spans="1:11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</row>
    <row r="46" spans="1:11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</row>
    <row r="47" spans="1:11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</row>
    <row r="48" spans="1:11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</row>
    <row r="49" spans="1:11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</row>
    <row r="50" spans="1:11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</row>
    <row r="51" spans="1:11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</row>
    <row r="52" spans="1:11" ht="62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</row>
    <row r="53" spans="1:11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</row>
    <row r="54" spans="1:11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</row>
    <row r="55" spans="1:11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</row>
    <row r="56" spans="1:11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</row>
    <row r="57" spans="1:11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</row>
    <row r="58" spans="1:11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</row>
    <row r="59" spans="1:11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</row>
    <row r="60" spans="1:11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</row>
    <row r="61" spans="1:11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</row>
    <row r="62" spans="1:11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</row>
    <row r="63" spans="1:11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</row>
    <row r="64" spans="1:11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</row>
    <row r="65" spans="1:11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</row>
    <row r="66" spans="1:11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</row>
    <row r="67" spans="1:11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</row>
    <row r="68" spans="1:11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</row>
    <row r="69" spans="1:11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</row>
    <row r="70" spans="1:11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</row>
    <row r="71" spans="1:11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</row>
    <row r="72" spans="1:11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</row>
    <row r="73" spans="1:11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</row>
    <row r="74" spans="1:11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</row>
    <row r="75" spans="1:11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</row>
    <row r="76" spans="1:11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</row>
    <row r="77" spans="1:11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</row>
    <row r="78" spans="1:11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</row>
    <row r="79" spans="1:11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</row>
    <row r="80" spans="1:11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</row>
    <row r="81" spans="1:11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</row>
    <row r="82" spans="1:11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</row>
    <row r="83" spans="1:11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</row>
    <row r="84" spans="1:11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</row>
    <row r="85" spans="1:11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</row>
    <row r="86" spans="1:11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</row>
    <row r="87" spans="1:11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</row>
    <row r="88" spans="1:11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</row>
    <row r="89" spans="1:11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</row>
    <row r="90" spans="1:11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</row>
    <row r="91" spans="1:11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</row>
    <row r="92" spans="1:11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</row>
    <row r="93" spans="1:11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</row>
    <row r="94" spans="1:11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</row>
    <row r="95" spans="1:11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</row>
    <row r="96" spans="1:11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</row>
    <row r="97" spans="1:11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</row>
    <row r="98" spans="1:11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</row>
    <row r="99" spans="1:11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</row>
    <row r="100" spans="1:11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</row>
    <row r="101" spans="1:11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</row>
    <row r="102" spans="1:11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</row>
    <row r="103" spans="1:11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</row>
    <row r="104" spans="1:11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</row>
    <row r="105" spans="1:11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</row>
    <row r="106" spans="1:11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</row>
    <row r="107" spans="1:11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</row>
    <row r="108" spans="1:11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</row>
    <row r="109" spans="1:11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</row>
    <row r="110" spans="1:11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</row>
    <row r="111" spans="1:11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</row>
    <row r="112" spans="1:11" x14ac:dyDescent="0.3">
      <c r="F112" s="7"/>
      <c r="G112" s="18"/>
      <c r="H112" s="18"/>
      <c r="I112" s="18"/>
      <c r="J112" s="18"/>
    </row>
    <row r="113" spans="1:11" x14ac:dyDescent="0.3">
      <c r="F113" s="7"/>
      <c r="G113" s="18"/>
      <c r="H113" s="18"/>
      <c r="I113" s="18"/>
      <c r="J113" s="18"/>
    </row>
    <row r="114" spans="1:11" ht="28.8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</row>
    <row r="115" spans="1:11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</row>
    <row r="116" spans="1:11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</row>
    <row r="117" spans="1:11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</row>
    <row r="118" spans="1:11" x14ac:dyDescent="0.3">
      <c r="F118" s="7"/>
      <c r="G118" s="18"/>
      <c r="H118" s="7"/>
      <c r="I118" s="18"/>
      <c r="J118"/>
      <c r="K118"/>
    </row>
    <row r="119" spans="1:11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</row>
    <row r="120" spans="1:11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</row>
    <row r="121" spans="1:11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</row>
    <row r="122" spans="1:11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</row>
    <row r="123" spans="1:11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</row>
    <row r="124" spans="1:11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</row>
    <row r="125" spans="1:11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</row>
    <row r="126" spans="1:11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</row>
    <row r="127" spans="1:11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</row>
    <row r="128" spans="1:11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</row>
    <row r="129" spans="1:26" x14ac:dyDescent="0.3">
      <c r="B129" s="5"/>
      <c r="K129" s="13"/>
    </row>
    <row r="130" spans="1:2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x14ac:dyDescent="0.3">
      <c r="F143" s="18"/>
      <c r="G143" s="18"/>
      <c r="H143" s="18"/>
      <c r="I143" s="18"/>
      <c r="J143" s="18"/>
    </row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</sheetData>
  <sheetProtection sheet="1" formatCells="0" formatColumns="0" formatRows="0"/>
  <phoneticPr fontId="49" type="noConversion"/>
  <dataValidations count="3">
    <dataValidation type="list" allowBlank="1" showInputMessage="1" showErrorMessage="1" sqref="K134:K142" xr:uid="{3AD27D46-F8CA-9644-BF80-9FD887907122}">
      <formula1>"Draft,Submitted,Under Review,Approved,Denied"</formula1>
    </dataValidation>
    <dataValidation type="list" allowBlank="1" showInputMessage="1" showErrorMessage="1" sqref="H134:H142" xr:uid="{AAAAF699-A84B-4C40-9D4A-122C2A117456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4ACC007C-D7C0-8B41-AB8A-2FBC29F60463}">
      <formula1>"ENOUGH Funding,Non-ENOUGH Cash Contribution,Non-ENOUGH In-Kind"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677BB08-EE04-1944-99A4-3F558C2D66AD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4822E6C5-CEF6-BA40-A3D1-B6FCAB6739D1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DA5508A5-2C99-D24B-9375-007D3918450B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xr:uid="{3A2D18A7-5AE8-BC41-B710-3EA0AF292842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500"/>
  <sheetViews>
    <sheetView zoomScale="68" zoomScaleNormal="37" workbookViewId="0">
      <pane ySplit="3" topLeftCell="A4" activePane="bottomLeft" state="frozen"/>
      <selection pane="bottomLeft"/>
    </sheetView>
  </sheetViews>
  <sheetFormatPr defaultColWidth="11.19921875" defaultRowHeight="15.6" x14ac:dyDescent="0.3"/>
  <cols>
    <col min="1" max="1" width="48.296875" style="5" customWidth="1"/>
    <col min="2" max="2" width="15.796875" style="5" customWidth="1"/>
    <col min="3" max="5" width="15.796875" style="13" customWidth="1"/>
    <col min="6" max="6" width="36.5" style="13" customWidth="1"/>
    <col min="7" max="10" width="36.5" style="18" customWidth="1"/>
    <col min="11" max="11" width="31.69921875" style="18" customWidth="1"/>
    <col min="12" max="12" width="21.69921875" customWidth="1"/>
    <col min="13" max="13" width="15.796875" customWidth="1"/>
    <col min="14" max="14" width="29.5" customWidth="1"/>
    <col min="15" max="15" width="21.69921875" customWidth="1"/>
    <col min="16" max="16" width="38.296875" customWidth="1"/>
    <col min="17" max="17" width="11.19921875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M1" t="str" cm="1">
        <f t="array" ref="M1:AA1">_xlfn.LET(_xlpm.org,"Partner 2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x14ac:dyDescent="0.3">
      <c r="B2" s="13"/>
      <c r="F2" s="39"/>
      <c r="G2" s="39"/>
      <c r="H2" s="39"/>
      <c r="I2" s="39"/>
      <c r="J2" s="39"/>
      <c r="K2" s="118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</row>
    <row r="5" spans="1:27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</row>
    <row r="6" spans="1:27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</row>
    <row r="7" spans="1:27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</row>
    <row r="8" spans="1:27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</row>
    <row r="9" spans="1:27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</row>
    <row r="10" spans="1:27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</row>
    <row r="11" spans="1:27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</row>
    <row r="12" spans="1:27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</row>
    <row r="13" spans="1:27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</row>
    <row r="14" spans="1:27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</row>
    <row r="15" spans="1:27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</row>
    <row r="16" spans="1:27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</row>
    <row r="17" spans="1:11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</row>
    <row r="18" spans="1:11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</row>
    <row r="19" spans="1:11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</row>
    <row r="20" spans="1:11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</row>
    <row r="21" spans="1:11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</row>
    <row r="22" spans="1:11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</row>
    <row r="23" spans="1:11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</row>
    <row r="24" spans="1:11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</row>
    <row r="25" spans="1:11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</row>
    <row r="26" spans="1:11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</row>
    <row r="27" spans="1:11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</row>
    <row r="28" spans="1:11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</row>
    <row r="29" spans="1:11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</row>
    <row r="30" spans="1:11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</row>
    <row r="31" spans="1:11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</row>
    <row r="32" spans="1:11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</row>
    <row r="33" spans="1:11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</row>
    <row r="34" spans="1:11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</row>
    <row r="35" spans="1:11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</row>
    <row r="36" spans="1:11" ht="31.2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</row>
    <row r="37" spans="1:11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</row>
    <row r="38" spans="1:11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</row>
    <row r="39" spans="1:11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</row>
    <row r="40" spans="1:11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</row>
    <row r="41" spans="1:11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</row>
    <row r="42" spans="1:11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</row>
    <row r="43" spans="1:11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</row>
    <row r="44" spans="1:11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</row>
    <row r="45" spans="1:11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</row>
    <row r="46" spans="1:11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</row>
    <row r="47" spans="1:11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</row>
    <row r="48" spans="1:11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</row>
    <row r="49" spans="1:11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</row>
    <row r="50" spans="1:11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</row>
    <row r="51" spans="1:11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</row>
    <row r="52" spans="1:11" ht="62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</row>
    <row r="53" spans="1:11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</row>
    <row r="54" spans="1:11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</row>
    <row r="55" spans="1:11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</row>
    <row r="56" spans="1:11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</row>
    <row r="57" spans="1:11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</row>
    <row r="58" spans="1:11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</row>
    <row r="59" spans="1:11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</row>
    <row r="60" spans="1:11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</row>
    <row r="61" spans="1:11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</row>
    <row r="62" spans="1:11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</row>
    <row r="63" spans="1:11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</row>
    <row r="64" spans="1:11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</row>
    <row r="65" spans="1:11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</row>
    <row r="66" spans="1:11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</row>
    <row r="67" spans="1:11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</row>
    <row r="68" spans="1:11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</row>
    <row r="69" spans="1:11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</row>
    <row r="70" spans="1:11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</row>
    <row r="71" spans="1:11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</row>
    <row r="72" spans="1:11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</row>
    <row r="73" spans="1:11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</row>
    <row r="74" spans="1:11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</row>
    <row r="75" spans="1:11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</row>
    <row r="76" spans="1:11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</row>
    <row r="77" spans="1:11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</row>
    <row r="78" spans="1:11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</row>
    <row r="79" spans="1:11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</row>
    <row r="80" spans="1:11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</row>
    <row r="81" spans="1:11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</row>
    <row r="82" spans="1:11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</row>
    <row r="83" spans="1:11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</row>
    <row r="84" spans="1:11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</row>
    <row r="85" spans="1:11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</row>
    <row r="86" spans="1:11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</row>
    <row r="87" spans="1:11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</row>
    <row r="88" spans="1:11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</row>
    <row r="89" spans="1:11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</row>
    <row r="90" spans="1:11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</row>
    <row r="91" spans="1:11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</row>
    <row r="92" spans="1:11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</row>
    <row r="93" spans="1:11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</row>
    <row r="94" spans="1:11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</row>
    <row r="95" spans="1:11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</row>
    <row r="96" spans="1:11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</row>
    <row r="97" spans="1:11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</row>
    <row r="98" spans="1:11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</row>
    <row r="99" spans="1:11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</row>
    <row r="100" spans="1:11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</row>
    <row r="101" spans="1:11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</row>
    <row r="102" spans="1:11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</row>
    <row r="103" spans="1:11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</row>
    <row r="104" spans="1:11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</row>
    <row r="105" spans="1:11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</row>
    <row r="106" spans="1:11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</row>
    <row r="107" spans="1:11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</row>
    <row r="108" spans="1:11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</row>
    <row r="109" spans="1:11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</row>
    <row r="110" spans="1:11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</row>
    <row r="111" spans="1:11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</row>
    <row r="112" spans="1:11" x14ac:dyDescent="0.3">
      <c r="B112" s="13"/>
      <c r="F112" s="7"/>
    </row>
    <row r="113" spans="1:11" x14ac:dyDescent="0.3">
      <c r="B113" s="13"/>
      <c r="F113" s="7"/>
    </row>
    <row r="114" spans="1:11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H114"/>
      <c r="I114"/>
      <c r="J114"/>
      <c r="K114"/>
    </row>
    <row r="115" spans="1:11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</row>
    <row r="116" spans="1:11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H116" s="7"/>
      <c r="J116"/>
      <c r="K116"/>
    </row>
    <row r="117" spans="1:11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H117" s="7"/>
      <c r="J117"/>
      <c r="K117"/>
    </row>
    <row r="118" spans="1:11" x14ac:dyDescent="0.3">
      <c r="B118" s="13"/>
      <c r="F118" s="7"/>
      <c r="H118" s="7"/>
      <c r="J118"/>
      <c r="K118"/>
    </row>
    <row r="119" spans="1:11" x14ac:dyDescent="0.3">
      <c r="A119" s="52" t="s">
        <v>32</v>
      </c>
      <c r="B119" s="57"/>
      <c r="C119" s="57"/>
      <c r="D119" s="57"/>
      <c r="E119" s="57"/>
      <c r="F119" s="7"/>
      <c r="H119" s="7"/>
      <c r="J119"/>
      <c r="K119"/>
    </row>
    <row r="120" spans="1:11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</row>
    <row r="121" spans="1:11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</row>
    <row r="122" spans="1:11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</row>
    <row r="123" spans="1:11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</row>
    <row r="124" spans="1:11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</row>
    <row r="125" spans="1:11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</row>
    <row r="126" spans="1:11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</row>
    <row r="127" spans="1:11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</row>
    <row r="128" spans="1:11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</row>
    <row r="129" spans="1:26" x14ac:dyDescent="0.3">
      <c r="G129" s="13"/>
      <c r="H129" s="13"/>
      <c r="I129" s="13"/>
      <c r="J129" s="13"/>
      <c r="K129" s="13"/>
    </row>
    <row r="130" spans="1:2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26" x14ac:dyDescent="0.3">
      <c r="A144"/>
      <c r="B144"/>
      <c r="C144"/>
      <c r="D144"/>
      <c r="E144"/>
      <c r="F144"/>
      <c r="G144"/>
      <c r="H144"/>
      <c r="I144"/>
      <c r="J144"/>
      <c r="K144"/>
    </row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</sheetData>
  <sheetProtection sheet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1C5F4B68-4DF5-4248-B574-E227DBBAF4AE}">
      <formula1>"ENOUGH Funding,Non-ENOUGH Cash Contribution,Non-ENOUGH In-Kind"</formula1>
    </dataValidation>
    <dataValidation type="list" allowBlank="1" showInputMessage="1" showErrorMessage="1" sqref="H134:H142" xr:uid="{F237AB9C-FDCD-5B4A-B51E-513EF355C687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07A308C7-7DCD-BA4F-9ABD-D21BD4F740DB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5C8448A-AA03-7742-8ADA-434B667D2B23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03CCC328-BC55-9344-965B-B2D65D41D105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C673BE6F-74DB-1B45-A435-31E19C8D437E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4FC1D364-D764-0346-BD81-5434B121A825}">
          <x14:formula1>
            <xm:f>'Program Setup'!$A$5:$A$84</xm:f>
          </x14:formula1>
          <xm:sqref>D134:D142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2BE0-F4E3-49E2-AFB6-292D1EDB871B}">
  <dimension ref="A1:AA500"/>
  <sheetViews>
    <sheetView zoomScale="68" zoomScaleNormal="37" workbookViewId="0">
      <pane ySplit="3" topLeftCell="A4" activePane="bottomLeft" state="frozen"/>
      <selection pane="bottomLeft"/>
    </sheetView>
  </sheetViews>
  <sheetFormatPr defaultColWidth="11.19921875" defaultRowHeight="15.6" x14ac:dyDescent="0.3"/>
  <cols>
    <col min="1" max="1" width="45" style="5" customWidth="1"/>
    <col min="2" max="2" width="15.796875" style="5" customWidth="1"/>
    <col min="3" max="5" width="15.796875" style="13" customWidth="1"/>
    <col min="6" max="6" width="36.5" style="13" customWidth="1"/>
    <col min="7" max="10" width="36.5" style="18" customWidth="1"/>
    <col min="11" max="11" width="31.69921875" style="18" customWidth="1"/>
    <col min="12" max="12" width="21.69921875" customWidth="1"/>
    <col min="13" max="13" width="15.796875" customWidth="1"/>
    <col min="14" max="14" width="29.5" customWidth="1"/>
    <col min="15" max="15" width="21.69921875" customWidth="1"/>
    <col min="16" max="16" width="38.296875" customWidth="1"/>
    <col min="17" max="17" width="11.19921875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M1" t="str" cm="1">
        <f t="array" ref="M1:AA1">_xlfn.LET(_xlpm.org,"Partner 2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x14ac:dyDescent="0.3">
      <c r="B2" s="13"/>
      <c r="F2" s="39"/>
      <c r="G2" s="39"/>
      <c r="H2" s="39"/>
      <c r="I2" s="39"/>
      <c r="J2" s="39"/>
      <c r="K2" s="118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</row>
    <row r="5" spans="1:27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</row>
    <row r="6" spans="1:27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</row>
    <row r="7" spans="1:27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</row>
    <row r="8" spans="1:27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</row>
    <row r="9" spans="1:27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</row>
    <row r="10" spans="1:27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</row>
    <row r="11" spans="1:27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</row>
    <row r="12" spans="1:27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</row>
    <row r="13" spans="1:27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</row>
    <row r="14" spans="1:27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</row>
    <row r="15" spans="1:27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</row>
    <row r="16" spans="1:27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</row>
    <row r="17" spans="1:11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</row>
    <row r="18" spans="1:11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</row>
    <row r="19" spans="1:11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</row>
    <row r="20" spans="1:11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</row>
    <row r="21" spans="1:11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</row>
    <row r="22" spans="1:11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</row>
    <row r="23" spans="1:11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</row>
    <row r="24" spans="1:11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</row>
    <row r="25" spans="1:11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</row>
    <row r="26" spans="1:11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</row>
    <row r="27" spans="1:11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</row>
    <row r="28" spans="1:11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</row>
    <row r="29" spans="1:11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</row>
    <row r="30" spans="1:11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</row>
    <row r="31" spans="1:11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</row>
    <row r="32" spans="1:11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</row>
    <row r="33" spans="1:11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</row>
    <row r="34" spans="1:11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</row>
    <row r="35" spans="1:11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</row>
    <row r="36" spans="1:11" ht="31.2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</row>
    <row r="37" spans="1:11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</row>
    <row r="38" spans="1:11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</row>
    <row r="39" spans="1:11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</row>
    <row r="40" spans="1:11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</row>
    <row r="41" spans="1:11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</row>
    <row r="42" spans="1:11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</row>
    <row r="43" spans="1:11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</row>
    <row r="44" spans="1:11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</row>
    <row r="45" spans="1:11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</row>
    <row r="46" spans="1:11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</row>
    <row r="47" spans="1:11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</row>
    <row r="48" spans="1:11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</row>
    <row r="49" spans="1:11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</row>
    <row r="50" spans="1:11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</row>
    <row r="51" spans="1:11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</row>
    <row r="52" spans="1:11" ht="62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</row>
    <row r="53" spans="1:11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</row>
    <row r="54" spans="1:11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</row>
    <row r="55" spans="1:11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</row>
    <row r="56" spans="1:11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</row>
    <row r="57" spans="1:11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</row>
    <row r="58" spans="1:11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</row>
    <row r="59" spans="1:11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</row>
    <row r="60" spans="1:11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</row>
    <row r="61" spans="1:11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</row>
    <row r="62" spans="1:11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</row>
    <row r="63" spans="1:11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</row>
    <row r="64" spans="1:11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</row>
    <row r="65" spans="1:11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</row>
    <row r="66" spans="1:11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</row>
    <row r="67" spans="1:11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</row>
    <row r="68" spans="1:11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</row>
    <row r="69" spans="1:11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</row>
    <row r="70" spans="1:11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</row>
    <row r="71" spans="1:11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</row>
    <row r="72" spans="1:11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</row>
    <row r="73" spans="1:11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</row>
    <row r="74" spans="1:11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</row>
    <row r="75" spans="1:11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</row>
    <row r="76" spans="1:11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</row>
    <row r="77" spans="1:11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</row>
    <row r="78" spans="1:11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</row>
    <row r="79" spans="1:11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</row>
    <row r="80" spans="1:11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</row>
    <row r="81" spans="1:11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</row>
    <row r="82" spans="1:11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</row>
    <row r="83" spans="1:11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</row>
    <row r="84" spans="1:11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</row>
    <row r="85" spans="1:11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</row>
    <row r="86" spans="1:11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</row>
    <row r="87" spans="1:11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</row>
    <row r="88" spans="1:11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</row>
    <row r="89" spans="1:11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</row>
    <row r="90" spans="1:11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</row>
    <row r="91" spans="1:11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</row>
    <row r="92" spans="1:11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</row>
    <row r="93" spans="1:11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</row>
    <row r="94" spans="1:11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</row>
    <row r="95" spans="1:11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</row>
    <row r="96" spans="1:11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</row>
    <row r="97" spans="1:11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</row>
    <row r="98" spans="1:11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</row>
    <row r="99" spans="1:11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</row>
    <row r="100" spans="1:11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</row>
    <row r="101" spans="1:11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</row>
    <row r="102" spans="1:11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</row>
    <row r="103" spans="1:11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</row>
    <row r="104" spans="1:11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</row>
    <row r="105" spans="1:11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</row>
    <row r="106" spans="1:11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</row>
    <row r="107" spans="1:11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</row>
    <row r="108" spans="1:11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</row>
    <row r="109" spans="1:11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</row>
    <row r="110" spans="1:11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</row>
    <row r="111" spans="1:11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</row>
    <row r="112" spans="1:11" x14ac:dyDescent="0.3">
      <c r="B112" s="13"/>
      <c r="F112" s="7"/>
    </row>
    <row r="113" spans="1:11" x14ac:dyDescent="0.3">
      <c r="B113" s="13"/>
      <c r="F113" s="7"/>
    </row>
    <row r="114" spans="1:11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H114"/>
      <c r="I114"/>
      <c r="J114"/>
      <c r="K114"/>
    </row>
    <row r="115" spans="1:11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</row>
    <row r="116" spans="1:11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H116" s="7"/>
      <c r="J116"/>
      <c r="K116"/>
    </row>
    <row r="117" spans="1:11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H117" s="7"/>
      <c r="J117"/>
      <c r="K117"/>
    </row>
    <row r="118" spans="1:11" x14ac:dyDescent="0.3">
      <c r="B118" s="13"/>
      <c r="F118" s="7"/>
      <c r="H118" s="7"/>
      <c r="J118"/>
      <c r="K118"/>
    </row>
    <row r="119" spans="1:11" x14ac:dyDescent="0.3">
      <c r="A119" s="52" t="s">
        <v>32</v>
      </c>
      <c r="B119" s="57"/>
      <c r="C119" s="57"/>
      <c r="D119" s="57"/>
      <c r="E119" s="57"/>
      <c r="F119" s="7"/>
      <c r="H119" s="7"/>
      <c r="J119"/>
      <c r="K119"/>
    </row>
    <row r="120" spans="1:11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</row>
    <row r="121" spans="1:11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</row>
    <row r="122" spans="1:11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</row>
    <row r="123" spans="1:11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</row>
    <row r="124" spans="1:11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</row>
    <row r="125" spans="1:11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</row>
    <row r="126" spans="1:11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</row>
    <row r="127" spans="1:11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</row>
    <row r="128" spans="1:11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</row>
    <row r="129" spans="1:26" x14ac:dyDescent="0.3">
      <c r="G129" s="13"/>
      <c r="H129" s="13"/>
      <c r="I129" s="13"/>
      <c r="J129" s="13"/>
      <c r="K129" s="13"/>
    </row>
    <row r="130" spans="1:2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26" x14ac:dyDescent="0.3">
      <c r="A144"/>
      <c r="B144"/>
      <c r="C144"/>
      <c r="D144"/>
      <c r="E144"/>
      <c r="F144"/>
      <c r="G144"/>
      <c r="H144"/>
      <c r="I144"/>
      <c r="J144"/>
      <c r="K144"/>
    </row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</sheetData>
  <sheetProtection sheet="1" formatCells="0" formatColumns="0" formatRows="0"/>
  <dataValidations count="3">
    <dataValidation type="list" allowBlank="1" showInputMessage="1" showErrorMessage="1" sqref="K134:K142" xr:uid="{CEB36ECD-EDC6-4B0F-AEEE-5175EC45F4E3}">
      <formula1>"Draft,Submitted,Under Review,Approved,Denied"</formula1>
    </dataValidation>
    <dataValidation type="list" allowBlank="1" showInputMessage="1" showErrorMessage="1" sqref="H134:H142" xr:uid="{F89309E2-A36F-4D3D-96BC-AF749819DC84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CF11B82E-B452-4C4A-9970-78EE386CF9B4}">
      <formula1>"ENOUGH Funding,Non-ENOUGH Cash Contribution,Non-ENOUGH In-Kind"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DF287A3-65C6-4944-9F80-72B0E86386AE}">
          <x14:formula1>
            <xm:f>'Program Setup'!$A$5:$A$84</xm:f>
          </x14:formula1>
          <xm:sqref>D134:D142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31424FC0-0DF3-436B-AC74-0EFE9495C914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1998DC9A-0EE0-4022-B6E0-4FC16564F5CA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xr:uid="{4B5C5731-0F2E-4224-913F-3851FCB9B62A}">
          <x14:formula1>
            <xm:f>OFFSET('Program Setup'!#REF!,0,0,COUNTA('Program Setup'!$A$5:$A$84),1)</xm:f>
          </x14:formula1>
          <xm:sqref>G100:G110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86"/>
  <sheetViews>
    <sheetView zoomScale="75" workbookViewId="0">
      <pane ySplit="3" topLeftCell="A4" activePane="bottomLeft" state="frozen"/>
      <selection pane="bottomLeft"/>
    </sheetView>
  </sheetViews>
  <sheetFormatPr defaultColWidth="11.19921875" defaultRowHeight="15.6" x14ac:dyDescent="0.3"/>
  <cols>
    <col min="1" max="1" width="40" style="5" customWidth="1"/>
    <col min="2" max="5" width="15.796875" style="13" customWidth="1"/>
    <col min="6" max="6" width="33" style="13" customWidth="1"/>
    <col min="7" max="8" width="15.796875" style="13" customWidth="1"/>
    <col min="9" max="9" width="30.296875" style="13" customWidth="1"/>
    <col min="10" max="10" width="23.3984375" style="13" customWidth="1"/>
    <col min="11" max="11" width="31.69921875" style="18" customWidth="1"/>
    <col min="12" max="12" width="21.69921875" style="18" customWidth="1"/>
    <col min="13" max="13" width="15.796875" style="18" customWidth="1"/>
    <col min="14" max="14" width="29.5" style="18" bestFit="1" customWidth="1"/>
    <col min="15" max="15" width="21.69921875" style="18" customWidth="1"/>
    <col min="16" max="16" width="38.296875" style="18" customWidth="1"/>
    <col min="18" max="32" width="0" hidden="1" customWidth="1"/>
  </cols>
  <sheetData>
    <row r="1" spans="1:27" ht="18" x14ac:dyDescent="0.35">
      <c r="A1" s="117" t="s">
        <v>187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/>
      <c r="M1" t="str" cm="1">
        <f t="array" ref="M1:AA1">_xlfn.LET(_xlpm.org,"Partner 4",_xlpm.blank,_xlfn.HSTACK("","","","","","","","","","","","","","",""),_xlpm.personnel,_xlfn.HSTACK(IF(TRIM($A$5:$A$19)&lt;&gt;"",_xlpm.org,""),IF(TRIM($A$5:$A$19)&lt;&gt;"","Personnel",""),IF(TRIM($A$5:$A$19)="","",$A$5:$A$19),$B$5:$E$19,IF($F$5:$F$19="","",$F$5:$F$19),IF($H$5:$H$19="","",$H$5:$H$19),IF($I$5:$I$19="","",$I$5:$I$19),IF($J$5:$J$19="","",$J$5:$J$19),IF(TRIM($A$5:$A$19)="","",ROW($A$5:$A$19)),IF($G$5:$G$19="","",$G$5:$G$19),IF(TRIM($A$5:$A$19)&lt;&gt;"","Use primary program",""),IF($K$5:$K$19="","",$K$5:$K$19)),_xlpm.opx,_xlfn.HSTACK(IF(TRIM($A$21:$A$35)&lt;&gt;"",_xlpm.org,""),IF(TRIM($A$21:$A$35)&lt;&gt;"","Operating Expenses",""),IF(TRIM($A$21:$A$35)="","",$A$21:$A$35),$B$21:$E$35,IF($F$21:$F$35="","",$F$21:$F$35),IF($H$21:$H$35="","",$H$21:$H$35),IF($I$21:$I$35="","",$I$21:$I$35),IF($J$21:$J$35="","",$J$21:$J$35),IF(TRIM($A$21:$A$35)="","",ROW($A$21:$A$35)),IF($G$21:$G$35="","",$G$21:$G$35),IF(TRIM($A$21:$A$35)&lt;&gt;"","Use primary program",""),IF($K$21:$K$35="","",$K$21:$K$35)),_xlpm.travel,_xlfn.HSTACK(IF(TRIM($A$37:$A$51)&lt;&gt;"",_xlpm.org,""),IF(TRIM($A$37:$A$51)&lt;&gt;"","Travel",""),IF(TRIM($A$37:$A$51)="","",$A$37:$A$51),$B$37:$E$51,IF($F$37:$F$51="","",$F$37:$F$51),IF($H$37:$H$51="","",$H$37:$H$51),IF($I$37:$I$51="","",$I$37:$I$51),IF($J$37:$J$51="","",$J$37:$J$51),IF(TRIM($A$37:$A$51)="","",ROW($A$37:$A$51)),IF($G$37:$G$51="","",$G$37:$G$51),IF(TRIM($A$37:$A$51)&lt;&gt;"","Use primary program",""),IF($K$37:$K$51="","",$K$37:$K$51)),_xlpm.professional,_xlfn.HSTACK(IF(TRIM($A$53:$A$67)&lt;&gt;"",_xlpm.org,""),IF(TRIM($A$53:$A$67)&lt;&gt;"","Professional Services",""),IF(TRIM($A$53:$A$67)="","",$A$53:$A$67),$B$53:$E$67,IF($F$53:$F$67="","",$F$53:$F$67),IF($H$53:$H$67="","",$H$53:$H$67),IF($I$53:$I$67="","",$I$53:$I$67),IF($J$53:$J$67="","",$J$53:$J$67),IF(TRIM($A$53:$A$67)="","",ROW($A$53:$A$67)),IF($G$53:$G$67="","",$G$53:$G$67),IF(TRIM($A$53:$A$67)&lt;&gt;"","Use primary program",""),IF($K$53:$K$67="","",$K$53:$K$67)),_xlpm.equipment,_xlfn.HSTACK(IF(TRIM($A$69:$A$82)&lt;&gt;"",_xlpm.org,""),IF(TRIM($A$69:$A$82)&lt;&gt;"","Equipment",""),IF(TRIM($A$69:$A$82)="","",$A$69:$A$82),$B$69:$E$82,IF($F$69:$F$82="","",$F$69:$F$82),IF($H$69:$H$82="","",$H$69:$H$82),IF($I$69:$I$82="","",$I$69:$I$82),IF($J$69:$J$82="","",$J$69:$J$82),IF(TRIM($A$69:$A$82)="","",ROW($A$69:$A$82)),IF($G$69:$G$82="","",$G$69:$G$82),IF(TRIM($A$69:$A$82)&lt;&gt;"","Use primary program",""),IF($K$69:$K$82="","",$K$69:$K$82)),_xlpm.other,_xlfn.HSTACK(IF(TRIM($A$84:$A$98)&lt;&gt;"",_xlpm.org,""),IF(TRIM($A$84:$A$98)&lt;&gt;"","Other",""),IF(TRIM($A$84:$A$98)="","",$A$84:$A$98),$B$84:$E$98,IF($F$84:$F$98="","",$F$84:$F$98),IF($H$84:$H$98="","",$H$84:$H$98),IF($I$84:$I$98="","",$I$84:$I$98),IF($J$84:$J$98="","",$J$84:$J$98),IF(TRIM($A$84:$A$98)="","",ROW($A$84:$A$98)),IF($G$84:$G$98="","",$G$84:$G$98),IF(TRIM($A$84:$A$98)&lt;&gt;"","Use primary program",""),IF($K$84:$K$98="","",$K$84:$K$98)),_xlpm.src,_xlfn.VSTACK(_xlpm.personnel,_xlpm.opx,_xlpm.travel,_xlpm.professional,_xlpm.equipment,_xlpm.other),IFERROR(_xlfn._xlws.FILTER(_xlpm.src,INDEX(_xlpm.src,,3)&lt;&gt;""),_xlpm.blank))</f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</row>
    <row r="2" spans="1:27" ht="46.05" customHeight="1" x14ac:dyDescent="0.3">
      <c r="F2" s="39"/>
      <c r="G2" s="39"/>
      <c r="H2" s="39"/>
      <c r="I2" s="39"/>
      <c r="J2" s="39"/>
      <c r="K2" s="118"/>
      <c r="L2"/>
      <c r="M2"/>
      <c r="N2"/>
      <c r="O2"/>
      <c r="P2"/>
    </row>
    <row r="3" spans="1:27" ht="43.2" x14ac:dyDescent="0.3">
      <c r="A3" s="40"/>
      <c r="B3" s="41" t="s">
        <v>9</v>
      </c>
      <c r="C3" s="41" t="s">
        <v>21</v>
      </c>
      <c r="D3" s="41" t="s">
        <v>22</v>
      </c>
      <c r="E3" s="41" t="s">
        <v>23</v>
      </c>
      <c r="F3" s="42" t="s">
        <v>197</v>
      </c>
      <c r="G3" s="43" t="s">
        <v>47</v>
      </c>
      <c r="H3" s="43" t="s">
        <v>48</v>
      </c>
      <c r="I3" s="43" t="s">
        <v>49</v>
      </c>
      <c r="J3" s="43" t="s">
        <v>128</v>
      </c>
      <c r="K3" s="43" t="s">
        <v>50</v>
      </c>
      <c r="L3"/>
      <c r="M3"/>
      <c r="N3"/>
      <c r="O3"/>
      <c r="P3"/>
    </row>
    <row r="4" spans="1:27" ht="31.2" x14ac:dyDescent="0.3">
      <c r="A4" s="44" t="s">
        <v>12</v>
      </c>
      <c r="B4" s="45">
        <f t="shared" ref="B4:E4" si="0">SUM(B5:B19)</f>
        <v>0</v>
      </c>
      <c r="C4" s="45">
        <f t="shared" si="0"/>
        <v>0</v>
      </c>
      <c r="D4" s="45">
        <f t="shared" si="0"/>
        <v>0</v>
      </c>
      <c r="E4" s="46">
        <f t="shared" si="0"/>
        <v>0</v>
      </c>
      <c r="F4" s="47" t="s">
        <v>51</v>
      </c>
      <c r="G4" s="48" t="s">
        <v>52</v>
      </c>
      <c r="H4" s="43" t="s">
        <v>53</v>
      </c>
      <c r="I4" s="43" t="s">
        <v>54</v>
      </c>
      <c r="J4" s="43" t="s">
        <v>128</v>
      </c>
      <c r="K4" s="43" t="s">
        <v>55</v>
      </c>
      <c r="L4"/>
      <c r="M4"/>
      <c r="N4"/>
      <c r="O4"/>
      <c r="P4"/>
    </row>
    <row r="5" spans="1:27" x14ac:dyDescent="0.3">
      <c r="A5" s="30"/>
      <c r="B5" s="31"/>
      <c r="C5" s="31"/>
      <c r="D5" s="31"/>
      <c r="E5" s="49" t="str">
        <f t="shared" ref="E5:E17" si="1">IF(COUNTA(A5:D5,F5:K5)=0,"",SUM(B5:D5))</f>
        <v/>
      </c>
      <c r="F5" s="71"/>
      <c r="G5" s="72"/>
      <c r="H5" s="72"/>
      <c r="I5" s="72"/>
      <c r="J5" s="72"/>
      <c r="K5" s="72"/>
      <c r="L5"/>
      <c r="M5"/>
      <c r="N5"/>
      <c r="O5"/>
      <c r="P5"/>
    </row>
    <row r="6" spans="1:27" x14ac:dyDescent="0.3">
      <c r="A6" s="30"/>
      <c r="B6" s="31"/>
      <c r="C6" s="31"/>
      <c r="D6" s="31"/>
      <c r="E6" s="49" t="str">
        <f t="shared" si="1"/>
        <v/>
      </c>
      <c r="F6" s="71"/>
      <c r="G6" s="72"/>
      <c r="H6" s="72"/>
      <c r="I6" s="72"/>
      <c r="J6" s="72"/>
      <c r="K6" s="72"/>
      <c r="L6"/>
      <c r="M6"/>
      <c r="N6"/>
      <c r="O6"/>
      <c r="P6"/>
    </row>
    <row r="7" spans="1:27" x14ac:dyDescent="0.3">
      <c r="A7" s="30"/>
      <c r="B7" s="31"/>
      <c r="C7" s="31"/>
      <c r="D7" s="31"/>
      <c r="E7" s="49" t="str">
        <f t="shared" si="1"/>
        <v/>
      </c>
      <c r="F7" s="71"/>
      <c r="G7" s="72"/>
      <c r="H7" s="72"/>
      <c r="I7" s="72"/>
      <c r="J7" s="72"/>
      <c r="K7" s="72"/>
      <c r="L7"/>
      <c r="M7"/>
      <c r="N7"/>
      <c r="O7"/>
      <c r="P7"/>
    </row>
    <row r="8" spans="1:27" x14ac:dyDescent="0.3">
      <c r="A8" s="30"/>
      <c r="B8" s="31"/>
      <c r="C8" s="31"/>
      <c r="D8" s="31"/>
      <c r="E8" s="49" t="str">
        <f t="shared" si="1"/>
        <v/>
      </c>
      <c r="F8" s="71"/>
      <c r="G8" s="72"/>
      <c r="H8" s="72"/>
      <c r="I8" s="72"/>
      <c r="J8" s="72"/>
      <c r="K8" s="72"/>
      <c r="L8"/>
      <c r="M8"/>
      <c r="N8"/>
      <c r="O8"/>
      <c r="P8"/>
    </row>
    <row r="9" spans="1:27" x14ac:dyDescent="0.3">
      <c r="A9" s="30"/>
      <c r="B9" s="31"/>
      <c r="C9" s="31"/>
      <c r="D9" s="31"/>
      <c r="E9" s="49" t="str">
        <f t="shared" si="1"/>
        <v/>
      </c>
      <c r="F9" s="71"/>
      <c r="G9" s="72"/>
      <c r="H9" s="72"/>
      <c r="I9" s="72"/>
      <c r="J9" s="72"/>
      <c r="K9" s="72"/>
      <c r="L9"/>
      <c r="M9"/>
      <c r="N9"/>
      <c r="O9"/>
      <c r="P9"/>
    </row>
    <row r="10" spans="1:27" x14ac:dyDescent="0.3">
      <c r="A10" s="30"/>
      <c r="B10" s="31"/>
      <c r="C10" s="31"/>
      <c r="D10" s="31"/>
      <c r="E10" s="49" t="str">
        <f t="shared" si="1"/>
        <v/>
      </c>
      <c r="F10" s="71"/>
      <c r="G10" s="72"/>
      <c r="H10" s="72"/>
      <c r="I10" s="72"/>
      <c r="J10" s="72"/>
      <c r="K10" s="72"/>
      <c r="L10"/>
      <c r="M10"/>
      <c r="N10"/>
      <c r="O10"/>
      <c r="P10"/>
    </row>
    <row r="11" spans="1:27" x14ac:dyDescent="0.3">
      <c r="A11" s="30"/>
      <c r="B11" s="31"/>
      <c r="C11" s="31"/>
      <c r="D11" s="31"/>
      <c r="E11" s="49" t="str">
        <f t="shared" si="1"/>
        <v/>
      </c>
      <c r="F11" s="71"/>
      <c r="G11" s="72"/>
      <c r="H11" s="72"/>
      <c r="I11" s="72"/>
      <c r="J11" s="72"/>
      <c r="K11" s="72"/>
      <c r="L11"/>
      <c r="M11"/>
      <c r="N11"/>
      <c r="O11"/>
      <c r="P11"/>
    </row>
    <row r="12" spans="1:27" x14ac:dyDescent="0.3">
      <c r="A12" s="30"/>
      <c r="B12" s="31"/>
      <c r="C12" s="31"/>
      <c r="D12" s="31"/>
      <c r="E12" s="49" t="str">
        <f t="shared" si="1"/>
        <v/>
      </c>
      <c r="F12" s="71"/>
      <c r="G12" s="72"/>
      <c r="H12" s="72"/>
      <c r="I12" s="72"/>
      <c r="J12" s="72"/>
      <c r="K12" s="72"/>
      <c r="L12"/>
      <c r="M12"/>
      <c r="N12"/>
      <c r="O12"/>
      <c r="P12"/>
    </row>
    <row r="13" spans="1:27" x14ac:dyDescent="0.3">
      <c r="A13" s="30"/>
      <c r="B13" s="31"/>
      <c r="C13" s="31"/>
      <c r="D13" s="31"/>
      <c r="E13" s="49" t="str">
        <f t="shared" si="1"/>
        <v/>
      </c>
      <c r="F13" s="71"/>
      <c r="G13" s="72"/>
      <c r="H13" s="72"/>
      <c r="I13" s="72"/>
      <c r="J13" s="72"/>
      <c r="K13" s="72"/>
      <c r="L13"/>
      <c r="M13"/>
      <c r="N13"/>
      <c r="O13"/>
      <c r="P13"/>
    </row>
    <row r="14" spans="1:27" x14ac:dyDescent="0.3">
      <c r="A14" s="30"/>
      <c r="B14" s="31"/>
      <c r="C14" s="31"/>
      <c r="D14" s="31"/>
      <c r="E14" s="49" t="str">
        <f t="shared" si="1"/>
        <v/>
      </c>
      <c r="F14" s="71"/>
      <c r="G14" s="72"/>
      <c r="H14" s="72"/>
      <c r="I14" s="72"/>
      <c r="J14" s="72"/>
      <c r="K14" s="72"/>
      <c r="L14"/>
      <c r="M14"/>
      <c r="N14"/>
      <c r="O14"/>
      <c r="P14"/>
    </row>
    <row r="15" spans="1:27" x14ac:dyDescent="0.3">
      <c r="A15" s="30"/>
      <c r="B15" s="31"/>
      <c r="C15" s="31"/>
      <c r="D15" s="31"/>
      <c r="E15" s="49" t="str">
        <f t="shared" si="1"/>
        <v/>
      </c>
      <c r="F15" s="71"/>
      <c r="G15" s="72"/>
      <c r="H15" s="72"/>
      <c r="I15" s="72"/>
      <c r="J15" s="72"/>
      <c r="K15" s="72"/>
      <c r="L15"/>
      <c r="M15"/>
      <c r="N15"/>
      <c r="O15"/>
      <c r="P15"/>
    </row>
    <row r="16" spans="1:27" x14ac:dyDescent="0.3">
      <c r="A16" s="30"/>
      <c r="B16" s="31"/>
      <c r="C16" s="31"/>
      <c r="D16" s="31"/>
      <c r="E16" s="49" t="str">
        <f t="shared" si="1"/>
        <v/>
      </c>
      <c r="F16" s="71"/>
      <c r="G16" s="72"/>
      <c r="H16" s="72"/>
      <c r="I16" s="72"/>
      <c r="J16" s="72"/>
      <c r="K16" s="72"/>
      <c r="L16"/>
      <c r="M16"/>
      <c r="N16"/>
      <c r="O16"/>
      <c r="P16"/>
    </row>
    <row r="17" spans="1:16" x14ac:dyDescent="0.3">
      <c r="A17" s="30"/>
      <c r="B17" s="31"/>
      <c r="C17" s="31"/>
      <c r="D17" s="31"/>
      <c r="E17" s="49" t="str">
        <f t="shared" si="1"/>
        <v/>
      </c>
      <c r="F17" s="71"/>
      <c r="G17" s="72"/>
      <c r="H17" s="72"/>
      <c r="I17" s="72"/>
      <c r="J17" s="72"/>
      <c r="K17" s="72"/>
      <c r="L17"/>
      <c r="M17"/>
      <c r="N17"/>
      <c r="O17"/>
      <c r="P17"/>
    </row>
    <row r="18" spans="1:16" x14ac:dyDescent="0.3">
      <c r="A18" s="30"/>
      <c r="B18" s="31"/>
      <c r="C18" s="31"/>
      <c r="D18" s="31"/>
      <c r="E18" s="49"/>
      <c r="F18" s="71"/>
      <c r="G18" s="72"/>
      <c r="H18" s="72"/>
      <c r="I18" s="72"/>
      <c r="J18" s="72"/>
      <c r="K18" s="72"/>
      <c r="L18"/>
      <c r="M18"/>
      <c r="N18"/>
      <c r="O18"/>
      <c r="P18"/>
    </row>
    <row r="19" spans="1:16" x14ac:dyDescent="0.3">
      <c r="A19" s="30"/>
      <c r="B19" s="31"/>
      <c r="C19" s="31"/>
      <c r="D19" s="31"/>
      <c r="E19" s="49"/>
      <c r="F19" s="71"/>
      <c r="G19" s="72"/>
      <c r="H19" s="72"/>
      <c r="I19" s="72"/>
      <c r="J19" s="72"/>
      <c r="K19" s="72"/>
      <c r="L19"/>
      <c r="M19"/>
      <c r="N19"/>
      <c r="O19"/>
      <c r="P19"/>
    </row>
    <row r="20" spans="1:16" ht="31.2" x14ac:dyDescent="0.3">
      <c r="A20" s="44" t="s">
        <v>13</v>
      </c>
      <c r="B20" s="45">
        <f t="shared" ref="B20:E20" si="2">SUM(B21:B35)</f>
        <v>0</v>
      </c>
      <c r="C20" s="45">
        <f t="shared" si="2"/>
        <v>0</v>
      </c>
      <c r="D20" s="45">
        <f t="shared" si="2"/>
        <v>0</v>
      </c>
      <c r="E20" s="46">
        <f t="shared" si="2"/>
        <v>0</v>
      </c>
      <c r="F20" s="47" t="s">
        <v>56</v>
      </c>
      <c r="G20" s="48" t="s">
        <v>57</v>
      </c>
      <c r="H20" s="43" t="s">
        <v>58</v>
      </c>
      <c r="I20" s="43" t="s">
        <v>59</v>
      </c>
      <c r="J20" s="43" t="s">
        <v>128</v>
      </c>
      <c r="K20" s="43" t="s">
        <v>60</v>
      </c>
      <c r="L20"/>
      <c r="M20"/>
      <c r="N20"/>
      <c r="O20"/>
      <c r="P20"/>
    </row>
    <row r="21" spans="1:16" x14ac:dyDescent="0.3">
      <c r="A21" s="30"/>
      <c r="B21" s="31"/>
      <c r="C21" s="31"/>
      <c r="D21" s="31"/>
      <c r="E21" s="49" t="str">
        <f t="shared" ref="E21:E35" si="3">IF(COUNTA(A21:D21,F21:K21)=0,"",SUM(B21:D21))</f>
        <v/>
      </c>
      <c r="F21" s="71"/>
      <c r="G21" s="72"/>
      <c r="H21" s="72"/>
      <c r="I21" s="72"/>
      <c r="J21" s="72"/>
      <c r="K21" s="72"/>
      <c r="L21"/>
      <c r="M21"/>
      <c r="N21"/>
      <c r="O21"/>
      <c r="P21"/>
    </row>
    <row r="22" spans="1:16" x14ac:dyDescent="0.3">
      <c r="A22" s="30"/>
      <c r="B22" s="31"/>
      <c r="C22" s="31"/>
      <c r="D22" s="31"/>
      <c r="E22" s="49" t="str">
        <f t="shared" si="3"/>
        <v/>
      </c>
      <c r="F22" s="71"/>
      <c r="G22" s="72"/>
      <c r="H22" s="72"/>
      <c r="I22" s="72"/>
      <c r="J22" s="72"/>
      <c r="K22" s="72"/>
      <c r="L22"/>
      <c r="M22"/>
      <c r="N22"/>
      <c r="O22"/>
      <c r="P22"/>
    </row>
    <row r="23" spans="1:16" x14ac:dyDescent="0.3">
      <c r="A23" s="30"/>
      <c r="B23" s="31"/>
      <c r="C23" s="31"/>
      <c r="D23" s="31"/>
      <c r="E23" s="49" t="str">
        <f t="shared" si="3"/>
        <v/>
      </c>
      <c r="F23" s="71"/>
      <c r="G23" s="72"/>
      <c r="H23" s="72"/>
      <c r="I23" s="72"/>
      <c r="J23" s="72"/>
      <c r="K23" s="72"/>
      <c r="L23"/>
      <c r="M23"/>
      <c r="N23"/>
      <c r="O23"/>
      <c r="P23"/>
    </row>
    <row r="24" spans="1:16" x14ac:dyDescent="0.3">
      <c r="A24" s="30"/>
      <c r="B24" s="31"/>
      <c r="C24" s="31"/>
      <c r="D24" s="31"/>
      <c r="E24" s="49" t="str">
        <f t="shared" si="3"/>
        <v/>
      </c>
      <c r="F24" s="71"/>
      <c r="G24" s="72"/>
      <c r="H24" s="72"/>
      <c r="I24" s="72"/>
      <c r="J24" s="72"/>
      <c r="K24" s="72"/>
      <c r="L24"/>
      <c r="M24"/>
      <c r="N24"/>
      <c r="O24"/>
      <c r="P24"/>
    </row>
    <row r="25" spans="1:16" x14ac:dyDescent="0.3">
      <c r="A25" s="30"/>
      <c r="B25" s="31"/>
      <c r="C25" s="31"/>
      <c r="D25" s="31"/>
      <c r="E25" s="49" t="str">
        <f t="shared" si="3"/>
        <v/>
      </c>
      <c r="F25" s="71"/>
      <c r="G25" s="72"/>
      <c r="H25" s="72"/>
      <c r="I25" s="72"/>
      <c r="J25" s="72"/>
      <c r="K25" s="72"/>
      <c r="L25"/>
      <c r="M25"/>
      <c r="N25"/>
      <c r="O25"/>
      <c r="P25"/>
    </row>
    <row r="26" spans="1:16" x14ac:dyDescent="0.3">
      <c r="A26" s="30"/>
      <c r="B26" s="31"/>
      <c r="C26" s="31"/>
      <c r="D26" s="31"/>
      <c r="E26" s="49" t="str">
        <f t="shared" si="3"/>
        <v/>
      </c>
      <c r="F26" s="71"/>
      <c r="G26" s="72"/>
      <c r="H26" s="72"/>
      <c r="I26" s="72"/>
      <c r="J26" s="72"/>
      <c r="K26" s="72"/>
      <c r="L26"/>
      <c r="M26"/>
      <c r="N26"/>
      <c r="O26"/>
      <c r="P26"/>
    </row>
    <row r="27" spans="1:16" x14ac:dyDescent="0.3">
      <c r="A27" s="30"/>
      <c r="B27" s="31"/>
      <c r="C27" s="31"/>
      <c r="D27" s="31"/>
      <c r="E27" s="49" t="str">
        <f t="shared" si="3"/>
        <v/>
      </c>
      <c r="F27" s="71"/>
      <c r="G27" s="72"/>
      <c r="H27" s="72"/>
      <c r="I27" s="72"/>
      <c r="J27" s="72"/>
      <c r="K27" s="72"/>
      <c r="L27"/>
      <c r="M27"/>
      <c r="N27"/>
      <c r="O27"/>
      <c r="P27"/>
    </row>
    <row r="28" spans="1:16" x14ac:dyDescent="0.3">
      <c r="A28" s="30"/>
      <c r="B28" s="31"/>
      <c r="C28" s="31"/>
      <c r="D28" s="31"/>
      <c r="E28" s="49" t="str">
        <f t="shared" si="3"/>
        <v/>
      </c>
      <c r="F28" s="71"/>
      <c r="G28" s="72"/>
      <c r="H28" s="72"/>
      <c r="I28" s="72"/>
      <c r="J28" s="72"/>
      <c r="K28" s="72"/>
      <c r="L28"/>
      <c r="M28"/>
      <c r="N28"/>
      <c r="O28"/>
      <c r="P28"/>
    </row>
    <row r="29" spans="1:16" x14ac:dyDescent="0.3">
      <c r="A29" s="30"/>
      <c r="B29" s="31"/>
      <c r="C29" s="31"/>
      <c r="D29" s="31"/>
      <c r="E29" s="49" t="str">
        <f t="shared" si="3"/>
        <v/>
      </c>
      <c r="F29" s="71"/>
      <c r="G29" s="72"/>
      <c r="H29" s="72"/>
      <c r="I29" s="72"/>
      <c r="J29" s="72"/>
      <c r="K29" s="72"/>
      <c r="L29"/>
      <c r="M29"/>
      <c r="N29"/>
      <c r="O29"/>
      <c r="P29"/>
    </row>
    <row r="30" spans="1:16" x14ac:dyDescent="0.3">
      <c r="A30" s="30"/>
      <c r="B30" s="31"/>
      <c r="C30" s="31"/>
      <c r="D30" s="31"/>
      <c r="E30" s="49" t="str">
        <f t="shared" si="3"/>
        <v/>
      </c>
      <c r="F30" s="71"/>
      <c r="G30" s="72"/>
      <c r="H30" s="72"/>
      <c r="I30" s="72"/>
      <c r="J30" s="72"/>
      <c r="K30" s="72"/>
      <c r="L30"/>
      <c r="M30"/>
      <c r="N30"/>
      <c r="O30"/>
      <c r="P30"/>
    </row>
    <row r="31" spans="1:16" x14ac:dyDescent="0.3">
      <c r="A31" s="30"/>
      <c r="B31" s="31"/>
      <c r="C31" s="31"/>
      <c r="D31" s="31"/>
      <c r="E31" s="49" t="str">
        <f t="shared" si="3"/>
        <v/>
      </c>
      <c r="F31" s="71"/>
      <c r="G31" s="72"/>
      <c r="H31" s="72"/>
      <c r="I31" s="72"/>
      <c r="J31" s="72"/>
      <c r="K31" s="72"/>
      <c r="L31"/>
      <c r="M31"/>
      <c r="N31"/>
      <c r="O31"/>
      <c r="P31"/>
    </row>
    <row r="32" spans="1:16" x14ac:dyDescent="0.3">
      <c r="A32" s="30"/>
      <c r="B32" s="31"/>
      <c r="C32" s="31"/>
      <c r="D32" s="31"/>
      <c r="E32" s="49" t="str">
        <f t="shared" si="3"/>
        <v/>
      </c>
      <c r="F32" s="71"/>
      <c r="G32" s="72"/>
      <c r="H32" s="72"/>
      <c r="I32" s="72"/>
      <c r="J32" s="72"/>
      <c r="K32" s="72"/>
      <c r="L32"/>
      <c r="M32"/>
      <c r="N32"/>
      <c r="O32"/>
      <c r="P32"/>
    </row>
    <row r="33" spans="1:16" x14ac:dyDescent="0.3">
      <c r="A33" s="30"/>
      <c r="B33" s="31"/>
      <c r="C33" s="31"/>
      <c r="D33" s="31"/>
      <c r="E33" s="49" t="str">
        <f t="shared" si="3"/>
        <v/>
      </c>
      <c r="F33" s="71"/>
      <c r="G33" s="72"/>
      <c r="H33" s="72"/>
      <c r="I33" s="72"/>
      <c r="J33" s="72"/>
      <c r="K33" s="72"/>
      <c r="L33"/>
      <c r="M33"/>
      <c r="N33"/>
      <c r="O33"/>
      <c r="P33"/>
    </row>
    <row r="34" spans="1:16" x14ac:dyDescent="0.3">
      <c r="A34" s="30"/>
      <c r="B34" s="31"/>
      <c r="C34" s="31"/>
      <c r="D34" s="31"/>
      <c r="E34" s="49" t="str">
        <f t="shared" si="3"/>
        <v/>
      </c>
      <c r="F34" s="71"/>
      <c r="G34" s="72"/>
      <c r="H34" s="72"/>
      <c r="I34" s="72"/>
      <c r="J34" s="72"/>
      <c r="K34" s="72"/>
      <c r="L34"/>
      <c r="M34"/>
      <c r="N34"/>
      <c r="O34"/>
      <c r="P34"/>
    </row>
    <row r="35" spans="1:16" x14ac:dyDescent="0.3">
      <c r="A35" s="30"/>
      <c r="B35" s="31"/>
      <c r="C35" s="31"/>
      <c r="D35" s="31"/>
      <c r="E35" s="49" t="str">
        <f t="shared" si="3"/>
        <v/>
      </c>
      <c r="F35" s="71"/>
      <c r="G35" s="72"/>
      <c r="H35" s="72"/>
      <c r="I35" s="72"/>
      <c r="J35" s="72"/>
      <c r="K35" s="72"/>
      <c r="L35"/>
      <c r="M35"/>
      <c r="N35"/>
      <c r="O35"/>
      <c r="P35"/>
    </row>
    <row r="36" spans="1:16" ht="31.2" x14ac:dyDescent="0.3">
      <c r="A36" s="44" t="s">
        <v>14</v>
      </c>
      <c r="B36" s="45">
        <f t="shared" ref="B36:E36" si="4">SUM(B37:B51)</f>
        <v>0</v>
      </c>
      <c r="C36" s="45">
        <f t="shared" si="4"/>
        <v>0</v>
      </c>
      <c r="D36" s="45">
        <f t="shared" si="4"/>
        <v>0</v>
      </c>
      <c r="E36" s="46">
        <f t="shared" si="4"/>
        <v>0</v>
      </c>
      <c r="F36" s="47" t="s">
        <v>199</v>
      </c>
      <c r="G36" s="48" t="s">
        <v>61</v>
      </c>
      <c r="H36" s="43" t="s">
        <v>62</v>
      </c>
      <c r="I36" s="43" t="s">
        <v>198</v>
      </c>
      <c r="J36" s="43" t="s">
        <v>128</v>
      </c>
      <c r="K36" s="43" t="s">
        <v>63</v>
      </c>
      <c r="L36"/>
      <c r="M36"/>
      <c r="N36"/>
      <c r="O36"/>
      <c r="P36"/>
    </row>
    <row r="37" spans="1:16" x14ac:dyDescent="0.3">
      <c r="A37" s="30"/>
      <c r="B37" s="31"/>
      <c r="C37" s="31"/>
      <c r="D37" s="31"/>
      <c r="E37" s="49" t="str">
        <f t="shared" ref="E37:E51" si="5">IF(COUNTA(A37:D37,F37:K37)=0,"",SUM(B37:D37))</f>
        <v/>
      </c>
      <c r="F37" s="71"/>
      <c r="G37" s="72"/>
      <c r="H37" s="72"/>
      <c r="I37" s="72"/>
      <c r="J37" s="72"/>
      <c r="K37" s="72"/>
      <c r="L37"/>
      <c r="M37"/>
      <c r="N37"/>
      <c r="O37"/>
      <c r="P37"/>
    </row>
    <row r="38" spans="1:16" x14ac:dyDescent="0.3">
      <c r="A38" s="30"/>
      <c r="B38" s="31"/>
      <c r="C38" s="31"/>
      <c r="D38" s="31"/>
      <c r="E38" s="49" t="str">
        <f t="shared" si="5"/>
        <v/>
      </c>
      <c r="F38" s="71"/>
      <c r="G38" s="72"/>
      <c r="H38" s="72"/>
      <c r="I38" s="72"/>
      <c r="J38" s="72"/>
      <c r="K38" s="72"/>
      <c r="L38"/>
      <c r="M38"/>
      <c r="N38"/>
      <c r="O38"/>
      <c r="P38"/>
    </row>
    <row r="39" spans="1:16" x14ac:dyDescent="0.3">
      <c r="A39" s="30"/>
      <c r="B39" s="31"/>
      <c r="C39" s="31"/>
      <c r="D39" s="31"/>
      <c r="E39" s="49" t="str">
        <f t="shared" si="5"/>
        <v/>
      </c>
      <c r="F39" s="71"/>
      <c r="G39" s="72"/>
      <c r="H39" s="72"/>
      <c r="I39" s="72"/>
      <c r="J39" s="72"/>
      <c r="K39" s="72"/>
      <c r="L39"/>
      <c r="M39"/>
      <c r="N39"/>
      <c r="O39"/>
      <c r="P39"/>
    </row>
    <row r="40" spans="1:16" x14ac:dyDescent="0.3">
      <c r="A40" s="30"/>
      <c r="B40" s="31"/>
      <c r="C40" s="31"/>
      <c r="D40" s="31"/>
      <c r="E40" s="49" t="str">
        <f t="shared" si="5"/>
        <v/>
      </c>
      <c r="F40" s="71"/>
      <c r="G40" s="72"/>
      <c r="H40" s="72"/>
      <c r="I40" s="72"/>
      <c r="J40" s="72"/>
      <c r="K40" s="72"/>
      <c r="L40"/>
      <c r="M40"/>
      <c r="N40"/>
      <c r="O40"/>
      <c r="P40"/>
    </row>
    <row r="41" spans="1:16" x14ac:dyDescent="0.3">
      <c r="A41" s="30"/>
      <c r="B41" s="31"/>
      <c r="C41" s="31"/>
      <c r="D41" s="31"/>
      <c r="E41" s="49" t="str">
        <f t="shared" si="5"/>
        <v/>
      </c>
      <c r="F41" s="71"/>
      <c r="G41" s="72"/>
      <c r="H41" s="72"/>
      <c r="I41" s="72"/>
      <c r="J41" s="72"/>
      <c r="K41" s="72"/>
      <c r="L41"/>
      <c r="M41"/>
      <c r="N41"/>
      <c r="O41"/>
      <c r="P41"/>
    </row>
    <row r="42" spans="1:16" x14ac:dyDescent="0.3">
      <c r="A42" s="30"/>
      <c r="B42" s="31"/>
      <c r="C42" s="31"/>
      <c r="D42" s="31"/>
      <c r="E42" s="49" t="str">
        <f t="shared" si="5"/>
        <v/>
      </c>
      <c r="F42" s="71"/>
      <c r="G42" s="72"/>
      <c r="H42" s="72"/>
      <c r="I42" s="72"/>
      <c r="J42" s="72"/>
      <c r="K42" s="72"/>
      <c r="L42"/>
      <c r="M42"/>
      <c r="N42"/>
      <c r="O42"/>
      <c r="P42"/>
    </row>
    <row r="43" spans="1:16" x14ac:dyDescent="0.3">
      <c r="A43" s="30"/>
      <c r="B43" s="31"/>
      <c r="C43" s="31"/>
      <c r="D43" s="31"/>
      <c r="E43" s="49" t="str">
        <f t="shared" si="5"/>
        <v/>
      </c>
      <c r="F43" s="71"/>
      <c r="G43" s="72"/>
      <c r="H43" s="72"/>
      <c r="I43" s="72"/>
      <c r="J43" s="72"/>
      <c r="K43" s="72"/>
      <c r="L43"/>
      <c r="M43"/>
      <c r="N43"/>
      <c r="O43"/>
      <c r="P43"/>
    </row>
    <row r="44" spans="1:16" x14ac:dyDescent="0.3">
      <c r="A44" s="30"/>
      <c r="B44" s="31"/>
      <c r="C44" s="31"/>
      <c r="D44" s="31"/>
      <c r="E44" s="49" t="str">
        <f t="shared" si="5"/>
        <v/>
      </c>
      <c r="F44" s="71"/>
      <c r="G44" s="72"/>
      <c r="H44" s="72"/>
      <c r="I44" s="72"/>
      <c r="J44" s="72"/>
      <c r="K44" s="72"/>
      <c r="L44"/>
      <c r="M44"/>
      <c r="N44"/>
      <c r="O44"/>
      <c r="P44"/>
    </row>
    <row r="45" spans="1:16" x14ac:dyDescent="0.3">
      <c r="A45" s="30"/>
      <c r="B45" s="31"/>
      <c r="C45" s="31"/>
      <c r="D45" s="31"/>
      <c r="E45" s="49" t="str">
        <f t="shared" si="5"/>
        <v/>
      </c>
      <c r="F45" s="71"/>
      <c r="G45" s="72"/>
      <c r="H45" s="72"/>
      <c r="I45" s="72"/>
      <c r="J45" s="72"/>
      <c r="K45" s="72"/>
      <c r="L45"/>
      <c r="M45"/>
      <c r="N45"/>
      <c r="O45"/>
      <c r="P45"/>
    </row>
    <row r="46" spans="1:16" x14ac:dyDescent="0.3">
      <c r="A46" s="30"/>
      <c r="B46" s="31"/>
      <c r="C46" s="31"/>
      <c r="D46" s="31"/>
      <c r="E46" s="49" t="str">
        <f t="shared" si="5"/>
        <v/>
      </c>
      <c r="F46" s="71"/>
      <c r="G46" s="72"/>
      <c r="H46" s="72"/>
      <c r="I46" s="72"/>
      <c r="J46" s="72"/>
      <c r="K46" s="72"/>
      <c r="L46"/>
      <c r="M46"/>
      <c r="N46"/>
      <c r="O46"/>
      <c r="P46"/>
    </row>
    <row r="47" spans="1:16" x14ac:dyDescent="0.3">
      <c r="A47" s="30"/>
      <c r="B47" s="31"/>
      <c r="C47" s="31"/>
      <c r="D47" s="31"/>
      <c r="E47" s="49" t="str">
        <f t="shared" si="5"/>
        <v/>
      </c>
      <c r="F47" s="71"/>
      <c r="G47" s="72"/>
      <c r="H47" s="72"/>
      <c r="I47" s="72"/>
      <c r="J47" s="72"/>
      <c r="K47" s="72"/>
      <c r="L47"/>
      <c r="M47"/>
      <c r="N47"/>
      <c r="O47"/>
      <c r="P47"/>
    </row>
    <row r="48" spans="1:16" x14ac:dyDescent="0.3">
      <c r="A48" s="30"/>
      <c r="B48" s="31"/>
      <c r="C48" s="31"/>
      <c r="D48" s="31"/>
      <c r="E48" s="49" t="str">
        <f t="shared" si="5"/>
        <v/>
      </c>
      <c r="F48" s="71"/>
      <c r="G48" s="72"/>
      <c r="H48" s="72"/>
      <c r="I48" s="72"/>
      <c r="J48" s="72"/>
      <c r="K48" s="72"/>
      <c r="L48"/>
      <c r="M48"/>
      <c r="N48"/>
      <c r="O48"/>
      <c r="P48"/>
    </row>
    <row r="49" spans="1:16" x14ac:dyDescent="0.3">
      <c r="A49" s="30"/>
      <c r="B49" s="31"/>
      <c r="C49" s="31"/>
      <c r="D49" s="31"/>
      <c r="E49" s="49" t="str">
        <f t="shared" si="5"/>
        <v/>
      </c>
      <c r="F49" s="71"/>
      <c r="G49" s="72"/>
      <c r="H49" s="72"/>
      <c r="I49" s="72"/>
      <c r="J49" s="72"/>
      <c r="K49" s="72"/>
      <c r="L49"/>
      <c r="M49"/>
      <c r="N49"/>
      <c r="O49"/>
      <c r="P49"/>
    </row>
    <row r="50" spans="1:16" x14ac:dyDescent="0.3">
      <c r="A50" s="30"/>
      <c r="B50" s="31"/>
      <c r="C50" s="31"/>
      <c r="D50" s="31"/>
      <c r="E50" s="49" t="str">
        <f t="shared" si="5"/>
        <v/>
      </c>
      <c r="F50" s="71"/>
      <c r="G50" s="72"/>
      <c r="H50" s="72"/>
      <c r="I50" s="72"/>
      <c r="J50" s="72"/>
      <c r="K50" s="72"/>
      <c r="L50"/>
      <c r="M50"/>
      <c r="N50"/>
      <c r="O50"/>
      <c r="P50"/>
    </row>
    <row r="51" spans="1:16" x14ac:dyDescent="0.3">
      <c r="A51" s="30"/>
      <c r="B51" s="31"/>
      <c r="C51" s="31"/>
      <c r="D51" s="31"/>
      <c r="E51" s="49" t="str">
        <f t="shared" si="5"/>
        <v/>
      </c>
      <c r="F51" s="71"/>
      <c r="G51" s="72"/>
      <c r="H51" s="72"/>
      <c r="I51" s="72"/>
      <c r="J51" s="72"/>
      <c r="K51" s="72"/>
      <c r="L51"/>
      <c r="M51"/>
      <c r="N51"/>
      <c r="O51"/>
      <c r="P51"/>
    </row>
    <row r="52" spans="1:16" ht="62.4" x14ac:dyDescent="0.3">
      <c r="A52" s="44" t="s">
        <v>120</v>
      </c>
      <c r="B52" s="45">
        <f t="shared" ref="B52:E52" si="6">SUM(B53:B67)</f>
        <v>0</v>
      </c>
      <c r="C52" s="45">
        <f t="shared" si="6"/>
        <v>0</v>
      </c>
      <c r="D52" s="45">
        <f t="shared" si="6"/>
        <v>0</v>
      </c>
      <c r="E52" s="46">
        <f t="shared" si="6"/>
        <v>0</v>
      </c>
      <c r="F52" s="47" t="s">
        <v>200</v>
      </c>
      <c r="G52" s="48" t="s">
        <v>64</v>
      </c>
      <c r="H52" s="43" t="s">
        <v>65</v>
      </c>
      <c r="I52" s="43" t="s">
        <v>66</v>
      </c>
      <c r="J52" s="43" t="s">
        <v>128</v>
      </c>
      <c r="K52" s="43" t="s">
        <v>67</v>
      </c>
      <c r="L52"/>
      <c r="M52"/>
      <c r="N52"/>
      <c r="O52"/>
      <c r="P52"/>
    </row>
    <row r="53" spans="1:16" x14ac:dyDescent="0.3">
      <c r="A53" s="30"/>
      <c r="B53" s="31"/>
      <c r="C53" s="31"/>
      <c r="D53" s="31"/>
      <c r="E53" s="49" t="str">
        <f t="shared" ref="E53:E67" si="7">IF(COUNTA(A53:D53,F53:K53)=0,"",SUM(B53:D53))</f>
        <v/>
      </c>
      <c r="F53" s="71"/>
      <c r="G53" s="72"/>
      <c r="H53" s="72"/>
      <c r="I53" s="72"/>
      <c r="J53" s="72"/>
      <c r="K53" s="72"/>
      <c r="L53"/>
      <c r="M53"/>
      <c r="N53"/>
      <c r="O53"/>
      <c r="P53"/>
    </row>
    <row r="54" spans="1:16" x14ac:dyDescent="0.3">
      <c r="A54" s="30"/>
      <c r="B54" s="31"/>
      <c r="C54" s="31"/>
      <c r="D54" s="31"/>
      <c r="E54" s="49" t="str">
        <f t="shared" si="7"/>
        <v/>
      </c>
      <c r="F54" s="71"/>
      <c r="G54" s="72"/>
      <c r="H54" s="72"/>
      <c r="I54" s="72"/>
      <c r="J54" s="72"/>
      <c r="K54" s="72"/>
      <c r="L54"/>
      <c r="M54"/>
      <c r="N54"/>
      <c r="O54"/>
      <c r="P54"/>
    </row>
    <row r="55" spans="1:16" x14ac:dyDescent="0.3">
      <c r="A55" s="30"/>
      <c r="B55" s="31"/>
      <c r="C55" s="31"/>
      <c r="D55" s="31"/>
      <c r="E55" s="49" t="str">
        <f t="shared" si="7"/>
        <v/>
      </c>
      <c r="F55" s="71"/>
      <c r="G55" s="72"/>
      <c r="H55" s="72"/>
      <c r="I55" s="72"/>
      <c r="J55" s="72"/>
      <c r="K55" s="72"/>
      <c r="L55"/>
      <c r="M55"/>
      <c r="N55"/>
      <c r="O55"/>
      <c r="P55"/>
    </row>
    <row r="56" spans="1:16" x14ac:dyDescent="0.3">
      <c r="A56" s="30"/>
      <c r="B56" s="31"/>
      <c r="C56" s="31"/>
      <c r="D56" s="31"/>
      <c r="E56" s="49" t="str">
        <f t="shared" si="7"/>
        <v/>
      </c>
      <c r="F56" s="71"/>
      <c r="G56" s="72"/>
      <c r="H56" s="72"/>
      <c r="I56" s="72"/>
      <c r="J56" s="72"/>
      <c r="K56" s="72"/>
      <c r="L56"/>
      <c r="M56"/>
      <c r="N56"/>
      <c r="O56"/>
      <c r="P56"/>
    </row>
    <row r="57" spans="1:16" x14ac:dyDescent="0.3">
      <c r="A57" s="30"/>
      <c r="B57" s="31"/>
      <c r="C57" s="31"/>
      <c r="D57" s="31"/>
      <c r="E57" s="49" t="str">
        <f t="shared" si="7"/>
        <v/>
      </c>
      <c r="F57" s="71"/>
      <c r="G57" s="72"/>
      <c r="H57" s="72"/>
      <c r="I57" s="72"/>
      <c r="J57" s="72"/>
      <c r="K57" s="72"/>
      <c r="L57"/>
      <c r="M57"/>
      <c r="N57"/>
      <c r="O57"/>
      <c r="P57"/>
    </row>
    <row r="58" spans="1:16" x14ac:dyDescent="0.3">
      <c r="A58" s="30"/>
      <c r="B58" s="31"/>
      <c r="C58" s="31"/>
      <c r="D58" s="31"/>
      <c r="E58" s="49" t="str">
        <f t="shared" si="7"/>
        <v/>
      </c>
      <c r="F58" s="71"/>
      <c r="G58" s="72"/>
      <c r="H58" s="72"/>
      <c r="I58" s="72"/>
      <c r="J58" s="72"/>
      <c r="K58" s="72"/>
      <c r="L58"/>
      <c r="M58"/>
      <c r="N58"/>
      <c r="O58"/>
      <c r="P58"/>
    </row>
    <row r="59" spans="1:16" x14ac:dyDescent="0.3">
      <c r="A59" s="30"/>
      <c r="B59" s="31"/>
      <c r="C59" s="31"/>
      <c r="D59" s="31"/>
      <c r="E59" s="49" t="str">
        <f t="shared" si="7"/>
        <v/>
      </c>
      <c r="F59" s="71"/>
      <c r="G59" s="72"/>
      <c r="H59" s="72"/>
      <c r="I59" s="72"/>
      <c r="J59" s="72"/>
      <c r="K59" s="72"/>
      <c r="L59"/>
      <c r="M59"/>
      <c r="N59"/>
      <c r="O59"/>
      <c r="P59"/>
    </row>
    <row r="60" spans="1:16" x14ac:dyDescent="0.3">
      <c r="A60" s="30"/>
      <c r="B60" s="31"/>
      <c r="C60" s="31"/>
      <c r="D60" s="31"/>
      <c r="E60" s="49" t="str">
        <f t="shared" si="7"/>
        <v/>
      </c>
      <c r="F60" s="71"/>
      <c r="G60" s="72"/>
      <c r="H60" s="72"/>
      <c r="I60" s="72"/>
      <c r="J60" s="72"/>
      <c r="K60" s="72"/>
      <c r="L60"/>
      <c r="M60"/>
      <c r="N60"/>
      <c r="O60"/>
      <c r="P60"/>
    </row>
    <row r="61" spans="1:16" x14ac:dyDescent="0.3">
      <c r="A61" s="30"/>
      <c r="B61" s="31"/>
      <c r="C61" s="31"/>
      <c r="D61" s="31"/>
      <c r="E61" s="49" t="str">
        <f t="shared" si="7"/>
        <v/>
      </c>
      <c r="F61" s="71"/>
      <c r="G61" s="72"/>
      <c r="H61" s="72"/>
      <c r="I61" s="72"/>
      <c r="J61" s="72"/>
      <c r="K61" s="72"/>
      <c r="L61"/>
      <c r="M61"/>
      <c r="N61"/>
      <c r="O61"/>
      <c r="P61"/>
    </row>
    <row r="62" spans="1:16" x14ac:dyDescent="0.3">
      <c r="A62" s="30"/>
      <c r="B62" s="31"/>
      <c r="C62" s="31"/>
      <c r="D62" s="31"/>
      <c r="E62" s="49" t="str">
        <f t="shared" si="7"/>
        <v/>
      </c>
      <c r="F62" s="71"/>
      <c r="G62" s="72"/>
      <c r="H62" s="72"/>
      <c r="I62" s="72"/>
      <c r="J62" s="72"/>
      <c r="K62" s="72"/>
      <c r="L62"/>
      <c r="M62"/>
      <c r="N62"/>
      <c r="O62"/>
      <c r="P62"/>
    </row>
    <row r="63" spans="1:16" x14ac:dyDescent="0.3">
      <c r="A63" s="30"/>
      <c r="B63" s="31"/>
      <c r="C63" s="31"/>
      <c r="D63" s="31"/>
      <c r="E63" s="49" t="str">
        <f t="shared" si="7"/>
        <v/>
      </c>
      <c r="F63" s="71"/>
      <c r="G63" s="72"/>
      <c r="H63" s="72"/>
      <c r="I63" s="72"/>
      <c r="J63" s="72"/>
      <c r="K63" s="72"/>
      <c r="L63"/>
      <c r="M63"/>
      <c r="N63"/>
      <c r="O63"/>
      <c r="P63"/>
    </row>
    <row r="64" spans="1:16" x14ac:dyDescent="0.3">
      <c r="A64" s="30"/>
      <c r="B64" s="31"/>
      <c r="C64" s="31"/>
      <c r="D64" s="31"/>
      <c r="E64" s="49" t="str">
        <f t="shared" si="7"/>
        <v/>
      </c>
      <c r="F64" s="71"/>
      <c r="G64" s="72"/>
      <c r="H64" s="72"/>
      <c r="I64" s="72"/>
      <c r="J64" s="72"/>
      <c r="K64" s="72"/>
      <c r="L64"/>
      <c r="M64"/>
      <c r="N64"/>
      <c r="O64"/>
      <c r="P64"/>
    </row>
    <row r="65" spans="1:16" x14ac:dyDescent="0.3">
      <c r="A65" s="30"/>
      <c r="B65" s="31"/>
      <c r="C65" s="31"/>
      <c r="D65" s="31"/>
      <c r="E65" s="49" t="str">
        <f t="shared" si="7"/>
        <v/>
      </c>
      <c r="F65" s="71"/>
      <c r="G65" s="72"/>
      <c r="H65" s="72"/>
      <c r="I65" s="72"/>
      <c r="J65" s="72"/>
      <c r="K65" s="72"/>
      <c r="L65"/>
      <c r="M65"/>
      <c r="N65"/>
      <c r="O65"/>
      <c r="P65"/>
    </row>
    <row r="66" spans="1:16" x14ac:dyDescent="0.3">
      <c r="A66" s="30"/>
      <c r="B66" s="31"/>
      <c r="C66" s="31"/>
      <c r="D66" s="31"/>
      <c r="E66" s="49" t="str">
        <f t="shared" si="7"/>
        <v/>
      </c>
      <c r="F66" s="71"/>
      <c r="G66" s="72"/>
      <c r="H66" s="72"/>
      <c r="I66" s="72"/>
      <c r="J66" s="72"/>
      <c r="K66" s="72"/>
      <c r="L66"/>
      <c r="M66"/>
      <c r="N66"/>
      <c r="O66"/>
      <c r="P66"/>
    </row>
    <row r="67" spans="1:16" x14ac:dyDescent="0.3">
      <c r="A67" s="30"/>
      <c r="B67" s="31"/>
      <c r="C67" s="31"/>
      <c r="D67" s="31"/>
      <c r="E67" s="49" t="str">
        <f t="shared" si="7"/>
        <v/>
      </c>
      <c r="F67" s="71"/>
      <c r="G67" s="72"/>
      <c r="H67" s="72"/>
      <c r="I67" s="72"/>
      <c r="J67" s="72"/>
      <c r="K67" s="72"/>
      <c r="L67"/>
      <c r="M67"/>
      <c r="N67"/>
      <c r="O67"/>
      <c r="P67"/>
    </row>
    <row r="68" spans="1:16" ht="31.2" x14ac:dyDescent="0.3">
      <c r="A68" s="44" t="s">
        <v>16</v>
      </c>
      <c r="B68" s="45">
        <f t="shared" ref="B68:E68" si="8">SUM(B69:B82)</f>
        <v>0</v>
      </c>
      <c r="C68" s="45">
        <f t="shared" si="8"/>
        <v>0</v>
      </c>
      <c r="D68" s="45">
        <f t="shared" si="8"/>
        <v>0</v>
      </c>
      <c r="E68" s="46">
        <f t="shared" si="8"/>
        <v>0</v>
      </c>
      <c r="F68" s="47" t="s">
        <v>68</v>
      </c>
      <c r="G68" s="48" t="s">
        <v>57</v>
      </c>
      <c r="H68" s="43" t="s">
        <v>69</v>
      </c>
      <c r="I68" s="43" t="s">
        <v>70</v>
      </c>
      <c r="J68" s="43" t="s">
        <v>128</v>
      </c>
      <c r="K68" s="43" t="s">
        <v>60</v>
      </c>
      <c r="L68"/>
      <c r="M68"/>
      <c r="N68"/>
      <c r="O68"/>
      <c r="P68"/>
    </row>
    <row r="69" spans="1:16" x14ac:dyDescent="0.3">
      <c r="A69" s="30"/>
      <c r="B69" s="31"/>
      <c r="C69" s="31"/>
      <c r="D69" s="31"/>
      <c r="E69" s="49" t="str">
        <f t="shared" ref="E69:E82" si="9">IF(COUNTA(A69:D69,F69:K69)=0,"",SUM(B69:D69))</f>
        <v/>
      </c>
      <c r="F69" s="71"/>
      <c r="G69" s="72"/>
      <c r="H69" s="72"/>
      <c r="I69" s="72"/>
      <c r="J69" s="72"/>
      <c r="K69" s="72"/>
      <c r="L69"/>
      <c r="M69"/>
      <c r="N69"/>
      <c r="O69"/>
      <c r="P69"/>
    </row>
    <row r="70" spans="1:16" x14ac:dyDescent="0.3">
      <c r="A70" s="30"/>
      <c r="B70" s="31"/>
      <c r="C70" s="31"/>
      <c r="D70" s="31"/>
      <c r="E70" s="49" t="str">
        <f t="shared" si="9"/>
        <v/>
      </c>
      <c r="F70" s="71"/>
      <c r="G70" s="72"/>
      <c r="H70" s="72"/>
      <c r="I70" s="72"/>
      <c r="J70" s="72"/>
      <c r="K70" s="72"/>
      <c r="L70"/>
      <c r="M70"/>
      <c r="N70"/>
      <c r="O70"/>
      <c r="P70"/>
    </row>
    <row r="71" spans="1:16" x14ac:dyDescent="0.3">
      <c r="A71" s="30"/>
      <c r="B71" s="31"/>
      <c r="C71" s="31"/>
      <c r="D71" s="31"/>
      <c r="E71" s="49" t="str">
        <f t="shared" si="9"/>
        <v/>
      </c>
      <c r="F71" s="71"/>
      <c r="G71" s="72"/>
      <c r="H71" s="72"/>
      <c r="I71" s="72"/>
      <c r="J71" s="72"/>
      <c r="K71" s="72"/>
      <c r="L71"/>
      <c r="M71"/>
      <c r="N71"/>
      <c r="O71"/>
      <c r="P71"/>
    </row>
    <row r="72" spans="1:16" x14ac:dyDescent="0.3">
      <c r="A72" s="30"/>
      <c r="B72" s="31"/>
      <c r="C72" s="31"/>
      <c r="D72" s="31"/>
      <c r="E72" s="49" t="str">
        <f t="shared" si="9"/>
        <v/>
      </c>
      <c r="F72" s="71"/>
      <c r="G72" s="72"/>
      <c r="H72" s="72"/>
      <c r="I72" s="72"/>
      <c r="J72" s="72"/>
      <c r="K72" s="72"/>
      <c r="L72"/>
      <c r="M72"/>
      <c r="N72"/>
      <c r="O72"/>
      <c r="P72"/>
    </row>
    <row r="73" spans="1:16" x14ac:dyDescent="0.3">
      <c r="A73" s="30"/>
      <c r="B73" s="31"/>
      <c r="C73" s="31"/>
      <c r="D73" s="31"/>
      <c r="E73" s="49" t="str">
        <f t="shared" si="9"/>
        <v/>
      </c>
      <c r="F73" s="71"/>
      <c r="G73" s="72"/>
      <c r="H73" s="72"/>
      <c r="I73" s="72"/>
      <c r="J73" s="72"/>
      <c r="K73" s="72"/>
      <c r="L73"/>
      <c r="M73"/>
      <c r="N73"/>
      <c r="O73"/>
      <c r="P73"/>
    </row>
    <row r="74" spans="1:16" x14ac:dyDescent="0.3">
      <c r="A74" s="30"/>
      <c r="B74" s="31"/>
      <c r="C74" s="31"/>
      <c r="D74" s="31"/>
      <c r="E74" s="49" t="str">
        <f t="shared" si="9"/>
        <v/>
      </c>
      <c r="F74" s="71"/>
      <c r="G74" s="72"/>
      <c r="H74" s="72"/>
      <c r="I74" s="72"/>
      <c r="J74" s="72"/>
      <c r="K74" s="72"/>
      <c r="L74"/>
      <c r="M74"/>
      <c r="N74"/>
      <c r="O74"/>
      <c r="P74"/>
    </row>
    <row r="75" spans="1:16" x14ac:dyDescent="0.3">
      <c r="A75" s="30"/>
      <c r="B75" s="31"/>
      <c r="C75" s="31"/>
      <c r="D75" s="31"/>
      <c r="E75" s="49" t="str">
        <f t="shared" si="9"/>
        <v/>
      </c>
      <c r="F75" s="71"/>
      <c r="G75" s="72"/>
      <c r="H75" s="72"/>
      <c r="I75" s="72"/>
      <c r="J75" s="72"/>
      <c r="K75" s="72"/>
      <c r="L75"/>
      <c r="M75"/>
      <c r="N75"/>
      <c r="O75"/>
      <c r="P75"/>
    </row>
    <row r="76" spans="1:16" x14ac:dyDescent="0.3">
      <c r="A76" s="30"/>
      <c r="B76" s="31"/>
      <c r="C76" s="31"/>
      <c r="D76" s="31"/>
      <c r="E76" s="49" t="str">
        <f t="shared" si="9"/>
        <v/>
      </c>
      <c r="F76" s="71"/>
      <c r="G76" s="72"/>
      <c r="H76" s="72"/>
      <c r="I76" s="72"/>
      <c r="J76" s="72"/>
      <c r="K76" s="72"/>
      <c r="L76"/>
      <c r="M76"/>
      <c r="N76"/>
      <c r="O76"/>
      <c r="P76"/>
    </row>
    <row r="77" spans="1:16" x14ac:dyDescent="0.3">
      <c r="A77" s="30"/>
      <c r="B77" s="31"/>
      <c r="C77" s="31"/>
      <c r="D77" s="31"/>
      <c r="E77" s="49" t="str">
        <f t="shared" si="9"/>
        <v/>
      </c>
      <c r="F77" s="71"/>
      <c r="G77" s="72"/>
      <c r="H77" s="72"/>
      <c r="I77" s="72"/>
      <c r="J77" s="72"/>
      <c r="K77" s="72"/>
      <c r="L77"/>
      <c r="M77"/>
      <c r="N77"/>
      <c r="O77"/>
      <c r="P77"/>
    </row>
    <row r="78" spans="1:16" x14ac:dyDescent="0.3">
      <c r="A78" s="30"/>
      <c r="B78" s="31"/>
      <c r="C78" s="31"/>
      <c r="D78" s="31"/>
      <c r="E78" s="49" t="str">
        <f t="shared" si="9"/>
        <v/>
      </c>
      <c r="F78" s="71"/>
      <c r="G78" s="72"/>
      <c r="H78" s="72"/>
      <c r="I78" s="72"/>
      <c r="J78" s="72"/>
      <c r="K78" s="72"/>
      <c r="L78"/>
      <c r="M78"/>
      <c r="N78"/>
      <c r="O78"/>
      <c r="P78"/>
    </row>
    <row r="79" spans="1:16" x14ac:dyDescent="0.3">
      <c r="A79" s="30"/>
      <c r="B79" s="31"/>
      <c r="C79" s="31"/>
      <c r="D79" s="31"/>
      <c r="E79" s="49" t="str">
        <f t="shared" si="9"/>
        <v/>
      </c>
      <c r="F79" s="71"/>
      <c r="G79" s="72"/>
      <c r="H79" s="72"/>
      <c r="I79" s="72"/>
      <c r="J79" s="72"/>
      <c r="K79" s="72"/>
      <c r="L79"/>
      <c r="M79"/>
      <c r="N79"/>
      <c r="O79"/>
      <c r="P79"/>
    </row>
    <row r="80" spans="1:16" x14ac:dyDescent="0.3">
      <c r="A80" s="30"/>
      <c r="B80" s="31"/>
      <c r="C80" s="31"/>
      <c r="D80" s="31"/>
      <c r="E80" s="49" t="str">
        <f t="shared" si="9"/>
        <v/>
      </c>
      <c r="F80" s="71"/>
      <c r="G80" s="72"/>
      <c r="H80" s="72"/>
      <c r="I80" s="72"/>
      <c r="J80" s="72"/>
      <c r="K80" s="72"/>
      <c r="L80"/>
      <c r="M80"/>
      <c r="N80"/>
      <c r="O80"/>
      <c r="P80"/>
    </row>
    <row r="81" spans="1:16" x14ac:dyDescent="0.3">
      <c r="A81" s="30"/>
      <c r="B81" s="31"/>
      <c r="C81" s="31"/>
      <c r="D81" s="31"/>
      <c r="E81" s="49" t="str">
        <f t="shared" si="9"/>
        <v/>
      </c>
      <c r="F81" s="71"/>
      <c r="G81" s="72"/>
      <c r="H81" s="72"/>
      <c r="I81" s="72"/>
      <c r="J81" s="72"/>
      <c r="K81" s="72"/>
      <c r="L81"/>
      <c r="M81"/>
      <c r="N81"/>
      <c r="O81"/>
      <c r="P81"/>
    </row>
    <row r="82" spans="1:16" x14ac:dyDescent="0.3">
      <c r="A82" s="30"/>
      <c r="B82" s="31"/>
      <c r="C82" s="31"/>
      <c r="D82" s="31"/>
      <c r="E82" s="49" t="str">
        <f t="shared" si="9"/>
        <v/>
      </c>
      <c r="F82" s="71"/>
      <c r="G82" s="72"/>
      <c r="H82" s="72"/>
      <c r="I82" s="72"/>
      <c r="J82" s="72"/>
      <c r="K82" s="72"/>
      <c r="L82"/>
      <c r="M82"/>
      <c r="N82"/>
      <c r="O82"/>
      <c r="P82"/>
    </row>
    <row r="83" spans="1:16" x14ac:dyDescent="0.3">
      <c r="A83" s="44" t="s">
        <v>17</v>
      </c>
      <c r="B83" s="45">
        <f>SUM(B84:B110)</f>
        <v>0</v>
      </c>
      <c r="C83" s="45">
        <f t="shared" ref="C83:D83" si="10">SUM(C84:C110)</f>
        <v>0</v>
      </c>
      <c r="D83" s="45">
        <f t="shared" si="10"/>
        <v>0</v>
      </c>
      <c r="E83" s="46">
        <f>SUM(E84:E110)</f>
        <v>0</v>
      </c>
      <c r="F83" s="47" t="s">
        <v>71</v>
      </c>
      <c r="G83" s="48" t="s">
        <v>72</v>
      </c>
      <c r="H83" s="43" t="s">
        <v>73</v>
      </c>
      <c r="I83" s="43" t="s">
        <v>74</v>
      </c>
      <c r="J83" s="43" t="s">
        <v>128</v>
      </c>
      <c r="K83" s="43" t="s">
        <v>60</v>
      </c>
      <c r="L83"/>
      <c r="M83"/>
      <c r="N83"/>
      <c r="O83"/>
      <c r="P83"/>
    </row>
    <row r="84" spans="1:16" x14ac:dyDescent="0.3">
      <c r="A84" s="30"/>
      <c r="B84" s="31"/>
      <c r="C84" s="31"/>
      <c r="D84" s="31"/>
      <c r="E84" s="49" t="str">
        <f t="shared" ref="E84:E110" si="11">IF(COUNTA(A84:D84,F84:K84)=0,"",SUM(B84:D84))</f>
        <v/>
      </c>
      <c r="F84" s="71"/>
      <c r="G84" s="72"/>
      <c r="H84" s="72"/>
      <c r="I84" s="72"/>
      <c r="J84" s="72"/>
      <c r="K84" s="72"/>
      <c r="L84"/>
      <c r="M84"/>
      <c r="N84"/>
      <c r="O84"/>
      <c r="P84"/>
    </row>
    <row r="85" spans="1:16" x14ac:dyDescent="0.3">
      <c r="A85" s="30"/>
      <c r="B85" s="31"/>
      <c r="C85" s="31"/>
      <c r="D85" s="31"/>
      <c r="E85" s="49" t="str">
        <f t="shared" si="11"/>
        <v/>
      </c>
      <c r="F85" s="71"/>
      <c r="G85" s="72"/>
      <c r="H85" s="72"/>
      <c r="I85" s="72"/>
      <c r="J85" s="72"/>
      <c r="K85" s="72"/>
      <c r="L85"/>
      <c r="M85"/>
      <c r="N85"/>
      <c r="O85"/>
      <c r="P85"/>
    </row>
    <row r="86" spans="1:16" x14ac:dyDescent="0.3">
      <c r="A86" s="30"/>
      <c r="B86" s="31"/>
      <c r="C86" s="31"/>
      <c r="D86" s="31"/>
      <c r="E86" s="49" t="str">
        <f t="shared" si="11"/>
        <v/>
      </c>
      <c r="F86" s="71"/>
      <c r="G86" s="72"/>
      <c r="H86" s="72"/>
      <c r="I86" s="72"/>
      <c r="J86" s="72"/>
      <c r="K86" s="72"/>
      <c r="L86"/>
      <c r="M86"/>
      <c r="N86"/>
      <c r="O86"/>
      <c r="P86"/>
    </row>
    <row r="87" spans="1:16" x14ac:dyDescent="0.3">
      <c r="A87" s="30"/>
      <c r="B87" s="31"/>
      <c r="C87" s="31"/>
      <c r="D87" s="31"/>
      <c r="E87" s="49" t="str">
        <f t="shared" si="11"/>
        <v/>
      </c>
      <c r="F87" s="71"/>
      <c r="G87" s="72"/>
      <c r="H87" s="72"/>
      <c r="I87" s="72"/>
      <c r="J87" s="72"/>
      <c r="K87" s="72"/>
      <c r="L87"/>
      <c r="M87"/>
      <c r="N87"/>
      <c r="O87"/>
      <c r="P87"/>
    </row>
    <row r="88" spans="1:16" x14ac:dyDescent="0.3">
      <c r="A88" s="30"/>
      <c r="B88" s="31"/>
      <c r="C88" s="31"/>
      <c r="D88" s="31"/>
      <c r="E88" s="49" t="str">
        <f t="shared" si="11"/>
        <v/>
      </c>
      <c r="F88" s="71"/>
      <c r="G88" s="72"/>
      <c r="H88" s="72"/>
      <c r="I88" s="72"/>
      <c r="J88" s="72"/>
      <c r="K88" s="72"/>
      <c r="L88"/>
      <c r="M88"/>
      <c r="N88"/>
      <c r="O88"/>
      <c r="P88"/>
    </row>
    <row r="89" spans="1:16" x14ac:dyDescent="0.3">
      <c r="A89" s="30"/>
      <c r="B89" s="31"/>
      <c r="C89" s="31"/>
      <c r="D89" s="31"/>
      <c r="E89" s="49" t="str">
        <f t="shared" si="11"/>
        <v/>
      </c>
      <c r="F89" s="71"/>
      <c r="G89" s="72"/>
      <c r="H89" s="72"/>
      <c r="I89" s="72"/>
      <c r="J89" s="72"/>
      <c r="K89" s="72"/>
      <c r="L89"/>
      <c r="M89"/>
      <c r="N89"/>
      <c r="O89"/>
      <c r="P89"/>
    </row>
    <row r="90" spans="1:16" x14ac:dyDescent="0.3">
      <c r="A90" s="30"/>
      <c r="B90" s="31"/>
      <c r="C90" s="31"/>
      <c r="D90" s="31"/>
      <c r="E90" s="49" t="str">
        <f t="shared" si="11"/>
        <v/>
      </c>
      <c r="F90" s="71"/>
      <c r="G90" s="72"/>
      <c r="H90" s="72"/>
      <c r="I90" s="72"/>
      <c r="J90" s="72"/>
      <c r="K90" s="72"/>
      <c r="L90"/>
      <c r="M90"/>
      <c r="N90"/>
      <c r="O90"/>
      <c r="P90"/>
    </row>
    <row r="91" spans="1:16" x14ac:dyDescent="0.3">
      <c r="A91" s="30"/>
      <c r="B91" s="31"/>
      <c r="C91" s="31"/>
      <c r="D91" s="31"/>
      <c r="E91" s="49" t="str">
        <f t="shared" si="11"/>
        <v/>
      </c>
      <c r="F91" s="71"/>
      <c r="G91" s="72"/>
      <c r="H91" s="72"/>
      <c r="I91" s="72"/>
      <c r="J91" s="72"/>
      <c r="K91" s="72"/>
      <c r="L91"/>
      <c r="M91"/>
      <c r="N91"/>
      <c r="O91"/>
      <c r="P91"/>
    </row>
    <row r="92" spans="1:16" x14ac:dyDescent="0.3">
      <c r="A92" s="30"/>
      <c r="B92" s="31"/>
      <c r="C92" s="31"/>
      <c r="D92" s="31"/>
      <c r="E92" s="49" t="str">
        <f t="shared" si="11"/>
        <v/>
      </c>
      <c r="F92" s="71"/>
      <c r="G92" s="72"/>
      <c r="H92" s="72"/>
      <c r="I92" s="72"/>
      <c r="J92" s="72"/>
      <c r="K92" s="72"/>
      <c r="L92"/>
      <c r="M92"/>
      <c r="N92"/>
      <c r="O92"/>
      <c r="P92"/>
    </row>
    <row r="93" spans="1:16" x14ac:dyDescent="0.3">
      <c r="A93" s="30"/>
      <c r="B93" s="31"/>
      <c r="C93" s="31"/>
      <c r="D93" s="31"/>
      <c r="E93" s="49" t="str">
        <f t="shared" si="11"/>
        <v/>
      </c>
      <c r="F93" s="71"/>
      <c r="G93" s="72"/>
      <c r="H93" s="72"/>
      <c r="I93" s="72"/>
      <c r="J93" s="72"/>
      <c r="K93" s="72"/>
      <c r="L93"/>
      <c r="M93"/>
      <c r="N93"/>
      <c r="O93"/>
      <c r="P93"/>
    </row>
    <row r="94" spans="1:16" x14ac:dyDescent="0.3">
      <c r="A94" s="30"/>
      <c r="B94" s="31"/>
      <c r="C94" s="31"/>
      <c r="D94" s="31"/>
      <c r="E94" s="49" t="str">
        <f t="shared" si="11"/>
        <v/>
      </c>
      <c r="F94" s="71"/>
      <c r="G94" s="72"/>
      <c r="H94" s="72"/>
      <c r="I94" s="72"/>
      <c r="J94" s="72"/>
      <c r="K94" s="72"/>
      <c r="L94"/>
      <c r="M94"/>
      <c r="N94"/>
      <c r="O94"/>
      <c r="P94"/>
    </row>
    <row r="95" spans="1:16" x14ac:dyDescent="0.3">
      <c r="A95" s="30"/>
      <c r="B95" s="31"/>
      <c r="C95" s="31"/>
      <c r="D95" s="31"/>
      <c r="E95" s="49" t="str">
        <f t="shared" si="11"/>
        <v/>
      </c>
      <c r="F95" s="71"/>
      <c r="G95" s="72"/>
      <c r="H95" s="72"/>
      <c r="I95" s="72"/>
      <c r="J95" s="72"/>
      <c r="K95" s="72"/>
      <c r="L95"/>
      <c r="M95"/>
      <c r="N95"/>
      <c r="O95"/>
      <c r="P95"/>
    </row>
    <row r="96" spans="1:16" x14ac:dyDescent="0.3">
      <c r="A96" s="30"/>
      <c r="B96" s="31"/>
      <c r="C96" s="31"/>
      <c r="D96" s="31"/>
      <c r="E96" s="49" t="str">
        <f t="shared" si="11"/>
        <v/>
      </c>
      <c r="F96" s="71"/>
      <c r="G96" s="72"/>
      <c r="H96" s="72"/>
      <c r="I96" s="72"/>
      <c r="J96" s="72"/>
      <c r="K96" s="72"/>
      <c r="L96"/>
      <c r="M96"/>
      <c r="N96"/>
      <c r="O96"/>
      <c r="P96"/>
    </row>
    <row r="97" spans="1:16" x14ac:dyDescent="0.3">
      <c r="A97" s="30"/>
      <c r="B97" s="31"/>
      <c r="C97" s="31"/>
      <c r="D97" s="31"/>
      <c r="E97" s="49" t="str">
        <f t="shared" si="11"/>
        <v/>
      </c>
      <c r="F97" s="71"/>
      <c r="G97" s="72"/>
      <c r="H97" s="72"/>
      <c r="I97" s="72"/>
      <c r="J97" s="72"/>
      <c r="K97" s="72"/>
      <c r="L97"/>
      <c r="M97"/>
      <c r="N97"/>
      <c r="O97"/>
      <c r="P97"/>
    </row>
    <row r="98" spans="1:16" x14ac:dyDescent="0.3">
      <c r="A98" s="30"/>
      <c r="B98" s="31"/>
      <c r="C98" s="31"/>
      <c r="D98" s="31"/>
      <c r="E98" s="49" t="str">
        <f t="shared" si="11"/>
        <v/>
      </c>
      <c r="F98" s="71"/>
      <c r="G98" s="72"/>
      <c r="H98" s="72"/>
      <c r="I98" s="72"/>
      <c r="J98" s="72"/>
      <c r="K98" s="72"/>
      <c r="L98"/>
      <c r="M98"/>
      <c r="N98"/>
      <c r="O98"/>
      <c r="P98"/>
    </row>
    <row r="99" spans="1:16" x14ac:dyDescent="0.3">
      <c r="A99" s="30"/>
      <c r="B99" s="31"/>
      <c r="C99" s="31"/>
      <c r="D99" s="31"/>
      <c r="E99" s="49" t="str">
        <f t="shared" si="11"/>
        <v/>
      </c>
      <c r="F99" s="71"/>
      <c r="G99" s="72"/>
      <c r="H99" s="72"/>
      <c r="I99" s="72"/>
      <c r="J99" s="72"/>
      <c r="K99" s="72"/>
      <c r="L99"/>
      <c r="M99"/>
      <c r="N99"/>
      <c r="O99"/>
      <c r="P99"/>
    </row>
    <row r="100" spans="1:16" x14ac:dyDescent="0.3">
      <c r="A100" s="30"/>
      <c r="B100" s="31"/>
      <c r="C100" s="31"/>
      <c r="D100" s="31"/>
      <c r="E100" s="49" t="str">
        <f t="shared" si="11"/>
        <v/>
      </c>
      <c r="F100" s="71"/>
      <c r="G100" s="72"/>
      <c r="H100" s="72"/>
      <c r="I100" s="72"/>
      <c r="J100" s="72"/>
      <c r="K100" s="72"/>
      <c r="L100"/>
      <c r="M100"/>
      <c r="N100"/>
      <c r="O100"/>
      <c r="P100"/>
    </row>
    <row r="101" spans="1:16" x14ac:dyDescent="0.3">
      <c r="A101" s="30"/>
      <c r="B101" s="31"/>
      <c r="C101" s="31"/>
      <c r="D101" s="31"/>
      <c r="E101" s="49" t="str">
        <f t="shared" si="11"/>
        <v/>
      </c>
      <c r="F101" s="71"/>
      <c r="G101" s="72"/>
      <c r="H101" s="72"/>
      <c r="I101" s="72"/>
      <c r="J101" s="72"/>
      <c r="K101" s="72"/>
      <c r="L101"/>
      <c r="M101"/>
      <c r="N101"/>
      <c r="O101"/>
      <c r="P101"/>
    </row>
    <row r="102" spans="1:16" x14ac:dyDescent="0.3">
      <c r="A102" s="30"/>
      <c r="B102" s="31"/>
      <c r="C102" s="31"/>
      <c r="D102" s="31"/>
      <c r="E102" s="49" t="str">
        <f t="shared" si="11"/>
        <v/>
      </c>
      <c r="F102" s="71"/>
      <c r="G102" s="72"/>
      <c r="H102" s="72"/>
      <c r="I102" s="72"/>
      <c r="J102" s="72"/>
      <c r="K102" s="72"/>
      <c r="L102"/>
      <c r="M102"/>
      <c r="N102"/>
      <c r="O102"/>
      <c r="P102"/>
    </row>
    <row r="103" spans="1:16" x14ac:dyDescent="0.3">
      <c r="A103" s="30"/>
      <c r="B103" s="31"/>
      <c r="C103" s="31"/>
      <c r="D103" s="31"/>
      <c r="E103" s="49" t="str">
        <f t="shared" si="11"/>
        <v/>
      </c>
      <c r="F103" s="71"/>
      <c r="G103" s="72"/>
      <c r="H103" s="72"/>
      <c r="I103" s="72"/>
      <c r="J103" s="72"/>
      <c r="K103" s="72"/>
      <c r="L103"/>
      <c r="M103"/>
      <c r="N103"/>
      <c r="O103"/>
      <c r="P103"/>
    </row>
    <row r="104" spans="1:16" x14ac:dyDescent="0.3">
      <c r="A104" s="30"/>
      <c r="B104" s="31"/>
      <c r="C104" s="31"/>
      <c r="D104" s="31"/>
      <c r="E104" s="49" t="str">
        <f t="shared" si="11"/>
        <v/>
      </c>
      <c r="F104" s="71"/>
      <c r="G104" s="72"/>
      <c r="H104" s="72"/>
      <c r="I104" s="72"/>
      <c r="J104" s="72"/>
      <c r="K104" s="72"/>
      <c r="L104"/>
      <c r="M104"/>
      <c r="N104"/>
      <c r="O104"/>
      <c r="P104"/>
    </row>
    <row r="105" spans="1:16" x14ac:dyDescent="0.3">
      <c r="A105" s="30"/>
      <c r="B105" s="31"/>
      <c r="C105" s="31"/>
      <c r="D105" s="31"/>
      <c r="E105" s="49" t="str">
        <f t="shared" si="11"/>
        <v/>
      </c>
      <c r="F105" s="71"/>
      <c r="G105" s="72"/>
      <c r="H105" s="72"/>
      <c r="I105" s="72"/>
      <c r="J105" s="72"/>
      <c r="K105" s="72"/>
      <c r="L105"/>
      <c r="M105"/>
      <c r="N105"/>
      <c r="O105"/>
      <c r="P105"/>
    </row>
    <row r="106" spans="1:16" x14ac:dyDescent="0.3">
      <c r="A106" s="30"/>
      <c r="B106" s="31"/>
      <c r="C106" s="31"/>
      <c r="D106" s="31"/>
      <c r="E106" s="49" t="str">
        <f t="shared" si="11"/>
        <v/>
      </c>
      <c r="F106" s="71"/>
      <c r="G106" s="72"/>
      <c r="H106" s="72"/>
      <c r="I106" s="72"/>
      <c r="J106" s="72"/>
      <c r="K106" s="72"/>
      <c r="L106"/>
      <c r="M106"/>
      <c r="N106"/>
      <c r="O106"/>
      <c r="P106"/>
    </row>
    <row r="107" spans="1:16" x14ac:dyDescent="0.3">
      <c r="A107" s="30"/>
      <c r="B107" s="31"/>
      <c r="C107" s="31"/>
      <c r="D107" s="31"/>
      <c r="E107" s="49" t="str">
        <f t="shared" si="11"/>
        <v/>
      </c>
      <c r="F107" s="71"/>
      <c r="G107" s="72"/>
      <c r="H107" s="72"/>
      <c r="I107" s="72"/>
      <c r="J107" s="72"/>
      <c r="K107" s="72"/>
      <c r="L107"/>
      <c r="M107"/>
      <c r="N107"/>
      <c r="O107"/>
      <c r="P107"/>
    </row>
    <row r="108" spans="1:16" x14ac:dyDescent="0.3">
      <c r="A108" s="30"/>
      <c r="B108" s="31"/>
      <c r="C108" s="31"/>
      <c r="D108" s="31"/>
      <c r="E108" s="49" t="str">
        <f t="shared" si="11"/>
        <v/>
      </c>
      <c r="F108" s="71"/>
      <c r="G108" s="72"/>
      <c r="H108" s="72"/>
      <c r="I108" s="72"/>
      <c r="J108" s="72"/>
      <c r="K108" s="72"/>
      <c r="L108"/>
      <c r="M108"/>
      <c r="N108"/>
      <c r="O108"/>
      <c r="P108"/>
    </row>
    <row r="109" spans="1:16" x14ac:dyDescent="0.3">
      <c r="A109" s="30"/>
      <c r="B109" s="31"/>
      <c r="C109" s="31"/>
      <c r="D109" s="31"/>
      <c r="E109" s="49" t="str">
        <f t="shared" si="11"/>
        <v/>
      </c>
      <c r="F109" s="71"/>
      <c r="G109" s="72"/>
      <c r="H109" s="72"/>
      <c r="I109" s="72"/>
      <c r="J109" s="72"/>
      <c r="K109" s="72"/>
      <c r="L109"/>
      <c r="M109"/>
      <c r="N109"/>
      <c r="O109"/>
      <c r="P109"/>
    </row>
    <row r="110" spans="1:16" x14ac:dyDescent="0.3">
      <c r="A110" s="30"/>
      <c r="B110" s="31"/>
      <c r="C110" s="31"/>
      <c r="D110" s="31"/>
      <c r="E110" s="49" t="str">
        <f t="shared" si="11"/>
        <v/>
      </c>
      <c r="F110" s="71"/>
      <c r="G110" s="72"/>
      <c r="H110" s="72"/>
      <c r="I110" s="72"/>
      <c r="J110" s="72"/>
      <c r="K110" s="72"/>
      <c r="L110"/>
      <c r="M110"/>
      <c r="N110"/>
      <c r="O110"/>
      <c r="P110"/>
    </row>
    <row r="111" spans="1:16" x14ac:dyDescent="0.3">
      <c r="A111" s="50" t="s">
        <v>150</v>
      </c>
      <c r="B111" s="51">
        <f>SUM(B4,B20,B36,B52,B68,B83)</f>
        <v>0</v>
      </c>
      <c r="C111" s="51">
        <f>SUM(C4,C20,C36,C52,C68,C83)</f>
        <v>0</v>
      </c>
      <c r="D111" s="51">
        <f>SUM(D4,D20,D36,D52,D68,D83)</f>
        <v>0</v>
      </c>
      <c r="E111" s="51">
        <f>SUM(B111:D111)</f>
        <v>0</v>
      </c>
      <c r="F111" s="7"/>
      <c r="G111" s="18"/>
      <c r="H111" s="18"/>
      <c r="I111" s="18"/>
      <c r="J111" s="18"/>
      <c r="L111"/>
      <c r="M111"/>
      <c r="N111"/>
      <c r="O111"/>
      <c r="P111"/>
    </row>
    <row r="112" spans="1:16" x14ac:dyDescent="0.3">
      <c r="F112" s="7"/>
      <c r="G112" s="18"/>
      <c r="H112" s="18"/>
      <c r="I112" s="18"/>
      <c r="J112" s="18"/>
      <c r="L112"/>
      <c r="M112"/>
      <c r="N112"/>
      <c r="O112"/>
      <c r="P112"/>
    </row>
    <row r="113" spans="1:16" x14ac:dyDescent="0.3">
      <c r="F113" s="7"/>
      <c r="G113" s="18"/>
      <c r="H113" s="18"/>
      <c r="I113" s="18"/>
      <c r="J113" s="18"/>
      <c r="L113"/>
      <c r="M113"/>
      <c r="N113"/>
      <c r="O113"/>
      <c r="P113"/>
    </row>
    <row r="114" spans="1:16" ht="43.2" x14ac:dyDescent="0.3">
      <c r="A114" s="40"/>
      <c r="B114" s="41" t="s">
        <v>9</v>
      </c>
      <c r="C114" s="41" t="s">
        <v>21</v>
      </c>
      <c r="D114" s="41" t="s">
        <v>22</v>
      </c>
      <c r="E114" s="41" t="s">
        <v>23</v>
      </c>
      <c r="F114" s="7"/>
      <c r="G114" s="18"/>
      <c r="H114"/>
      <c r="I114"/>
      <c r="J114"/>
      <c r="K114"/>
      <c r="L114"/>
      <c r="M114"/>
      <c r="N114"/>
      <c r="O114"/>
      <c r="P114"/>
    </row>
    <row r="115" spans="1:16" x14ac:dyDescent="0.3">
      <c r="A115" s="52" t="s">
        <v>30</v>
      </c>
      <c r="B115" s="53">
        <f>SUM(B4,B20,B36,B52,B68,B83)</f>
        <v>0</v>
      </c>
      <c r="C115" s="53">
        <f>SUM(C4,C20,C36,C52,C68,C83)</f>
        <v>0</v>
      </c>
      <c r="D115" s="53">
        <f>SUM(D4,D20,D36,D52,D68,D83)</f>
        <v>0</v>
      </c>
      <c r="E115" s="46">
        <f>SUM(B115:D115)</f>
        <v>0</v>
      </c>
      <c r="F115" s="18"/>
      <c r="G115" s="19"/>
      <c r="H115"/>
      <c r="I115"/>
      <c r="J115"/>
      <c r="K115"/>
      <c r="L115"/>
      <c r="M115"/>
      <c r="N115"/>
      <c r="O115"/>
      <c r="P115"/>
    </row>
    <row r="116" spans="1:16" x14ac:dyDescent="0.3">
      <c r="A116" s="52" t="s">
        <v>122</v>
      </c>
      <c r="B116" s="73"/>
      <c r="C116" s="73">
        <v>0</v>
      </c>
      <c r="D116" s="73">
        <v>0</v>
      </c>
      <c r="E116" s="54">
        <f>SUM(B116:D116)</f>
        <v>0</v>
      </c>
      <c r="F116" s="7"/>
      <c r="G116" s="18"/>
      <c r="H116" s="7"/>
      <c r="I116" s="18"/>
      <c r="J116"/>
      <c r="K116"/>
      <c r="L116"/>
      <c r="M116"/>
      <c r="N116"/>
      <c r="O116"/>
      <c r="P116"/>
    </row>
    <row r="117" spans="1:16" x14ac:dyDescent="0.3">
      <c r="A117" s="52" t="s">
        <v>31</v>
      </c>
      <c r="B117" s="55">
        <f>B115+B116</f>
        <v>0</v>
      </c>
      <c r="C117" s="46">
        <f>C115+C116</f>
        <v>0</v>
      </c>
      <c r="D117" s="46">
        <f>D115+D116</f>
        <v>0</v>
      </c>
      <c r="E117" s="56">
        <f>SUM(B117:D117)</f>
        <v>0</v>
      </c>
      <c r="F117" s="7" t="str">
        <f>IF(B117+E125&lt;&gt;E117,"Error: total budget does not equal total ENOUGH funding + total Non-ENOUGH revenue","")</f>
        <v/>
      </c>
      <c r="G117" s="18"/>
      <c r="H117" s="7"/>
      <c r="I117" s="18"/>
      <c r="J117"/>
      <c r="K117"/>
      <c r="L117"/>
      <c r="M117"/>
      <c r="N117"/>
      <c r="O117"/>
      <c r="P117"/>
    </row>
    <row r="118" spans="1:16" x14ac:dyDescent="0.3">
      <c r="F118" s="7"/>
      <c r="G118" s="18"/>
      <c r="H118" s="7"/>
      <c r="I118" s="18"/>
      <c r="J118"/>
      <c r="K118"/>
      <c r="L118"/>
      <c r="M118"/>
      <c r="N118"/>
      <c r="O118"/>
      <c r="P118"/>
    </row>
    <row r="119" spans="1:16" x14ac:dyDescent="0.3">
      <c r="A119" s="52" t="s">
        <v>32</v>
      </c>
      <c r="B119" s="57"/>
      <c r="C119" s="57"/>
      <c r="D119" s="57"/>
      <c r="E119" s="57"/>
      <c r="F119" s="7"/>
      <c r="G119" s="18"/>
      <c r="H119" s="7"/>
      <c r="I119" s="18"/>
      <c r="J119"/>
      <c r="K119"/>
      <c r="L119"/>
      <c r="M119"/>
      <c r="N119"/>
      <c r="O119"/>
      <c r="P119"/>
    </row>
    <row r="120" spans="1:16" x14ac:dyDescent="0.3">
      <c r="A120" s="31"/>
      <c r="B120" s="74"/>
      <c r="C120" s="74"/>
      <c r="D120" s="74"/>
      <c r="E120" s="46">
        <f>SUM(B120:D120)</f>
        <v>0</v>
      </c>
      <c r="F120" s="58"/>
      <c r="G120" s="59"/>
      <c r="H120"/>
      <c r="I120"/>
      <c r="J120"/>
      <c r="K120"/>
      <c r="L120"/>
      <c r="M120"/>
      <c r="N120"/>
      <c r="O120"/>
      <c r="P120"/>
    </row>
    <row r="121" spans="1:16" x14ac:dyDescent="0.3">
      <c r="A121" s="31"/>
      <c r="B121" s="74"/>
      <c r="C121" s="74"/>
      <c r="D121" s="74"/>
      <c r="E121" s="46">
        <f t="shared" ref="E121:E124" si="12">SUM(B121:D121)</f>
        <v>0</v>
      </c>
      <c r="F121" s="60"/>
      <c r="G121" s="59"/>
      <c r="H121"/>
      <c r="I121"/>
      <c r="J121"/>
      <c r="K121"/>
      <c r="L121"/>
      <c r="M121"/>
      <c r="N121"/>
      <c r="O121"/>
      <c r="P121"/>
    </row>
    <row r="122" spans="1:16" x14ac:dyDescent="0.3">
      <c r="A122" s="31"/>
      <c r="B122" s="74"/>
      <c r="C122" s="74"/>
      <c r="D122" s="74"/>
      <c r="E122" s="46">
        <f t="shared" si="12"/>
        <v>0</v>
      </c>
      <c r="F122" s="60"/>
      <c r="G122" s="59"/>
      <c r="H122"/>
      <c r="I122"/>
      <c r="J122"/>
      <c r="K122"/>
      <c r="L122"/>
      <c r="M122"/>
      <c r="N122"/>
      <c r="O122"/>
      <c r="P122"/>
    </row>
    <row r="123" spans="1:16" x14ac:dyDescent="0.3">
      <c r="A123" s="31"/>
      <c r="B123" s="74"/>
      <c r="C123" s="74"/>
      <c r="D123" s="74"/>
      <c r="E123" s="46">
        <f t="shared" si="12"/>
        <v>0</v>
      </c>
      <c r="F123" s="60"/>
      <c r="G123" s="59"/>
      <c r="H123"/>
      <c r="I123"/>
      <c r="J123"/>
      <c r="K123"/>
      <c r="L123"/>
      <c r="M123"/>
      <c r="N123"/>
      <c r="O123"/>
      <c r="P123"/>
    </row>
    <row r="124" spans="1:16" x14ac:dyDescent="0.3">
      <c r="A124" s="31"/>
      <c r="B124" s="74"/>
      <c r="C124" s="74"/>
      <c r="D124" s="74"/>
      <c r="E124" s="46">
        <f t="shared" si="12"/>
        <v>0</v>
      </c>
      <c r="F124" s="60"/>
      <c r="G124" s="59"/>
      <c r="H124"/>
      <c r="I124"/>
      <c r="J124"/>
      <c r="K124"/>
      <c r="L124"/>
      <c r="M124"/>
      <c r="N124"/>
      <c r="O124"/>
      <c r="P124"/>
    </row>
    <row r="125" spans="1:16" x14ac:dyDescent="0.3">
      <c r="A125" s="61" t="s">
        <v>33</v>
      </c>
      <c r="B125" s="57">
        <f>SUM(B120:B124)</f>
        <v>0</v>
      </c>
      <c r="C125" s="57">
        <f>SUM(C120:C124)</f>
        <v>0</v>
      </c>
      <c r="D125" s="57">
        <f>SUM(D120:D124)</f>
        <v>0</v>
      </c>
      <c r="E125" s="55">
        <f>SUM(E120:E124)</f>
        <v>0</v>
      </c>
      <c r="F125" s="60"/>
      <c r="G125" s="59"/>
      <c r="H125"/>
      <c r="I125"/>
      <c r="J125"/>
      <c r="K125"/>
      <c r="L125"/>
      <c r="M125"/>
      <c r="N125"/>
      <c r="O125"/>
      <c r="P125"/>
    </row>
    <row r="126" spans="1:16" x14ac:dyDescent="0.3">
      <c r="A126" s="62"/>
      <c r="B126" s="62"/>
      <c r="C126" s="63"/>
      <c r="D126" s="63"/>
      <c r="E126" s="63"/>
      <c r="F126" s="63"/>
      <c r="G126" s="63"/>
      <c r="H126" s="63"/>
      <c r="I126" s="63"/>
      <c r="J126" s="63"/>
      <c r="K126" s="64"/>
      <c r="L126"/>
      <c r="M126"/>
      <c r="N126"/>
      <c r="O126"/>
      <c r="P126"/>
    </row>
    <row r="127" spans="1:16" x14ac:dyDescent="0.3">
      <c r="A127" s="65" t="s">
        <v>34</v>
      </c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/>
      <c r="M127"/>
      <c r="N127"/>
      <c r="O127"/>
      <c r="P127"/>
    </row>
    <row r="128" spans="1:16" x14ac:dyDescent="0.3">
      <c r="A128" s="68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/>
      <c r="M128"/>
      <c r="N128"/>
      <c r="O128"/>
      <c r="P128"/>
    </row>
    <row r="129" spans="1:26" x14ac:dyDescent="0.3">
      <c r="B129" s="5"/>
      <c r="K129" s="13"/>
      <c r="L129"/>
      <c r="M129"/>
      <c r="N129"/>
      <c r="O129"/>
      <c r="P129"/>
    </row>
    <row r="130" spans="1:26" x14ac:dyDescent="0.3">
      <c r="A130" s="193" t="s">
        <v>75</v>
      </c>
      <c r="B130" s="194"/>
      <c r="C130" s="195"/>
      <c r="D130" s="195"/>
      <c r="E130" s="194"/>
      <c r="F130" s="194"/>
      <c r="G130" s="194"/>
      <c r="H130" s="194"/>
      <c r="I130" s="194"/>
      <c r="J130" s="194"/>
      <c r="K130" s="194"/>
      <c r="L130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x14ac:dyDescent="0.3">
      <c r="A131" s="139" t="s">
        <v>76</v>
      </c>
      <c r="B131" s="199"/>
      <c r="C131" s="140"/>
      <c r="D131" s="140"/>
      <c r="E131" s="199"/>
      <c r="F131" s="199"/>
      <c r="G131" s="199"/>
      <c r="H131" s="199"/>
      <c r="I131" s="199"/>
      <c r="J131" s="199"/>
      <c r="K131" s="199"/>
      <c r="L131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x14ac:dyDescent="0.3">
      <c r="A132" s="139" t="s">
        <v>77</v>
      </c>
      <c r="B132" s="199"/>
      <c r="C132" s="140"/>
      <c r="D132" s="140"/>
      <c r="E132" s="199"/>
      <c r="F132" s="199"/>
      <c r="G132" s="199"/>
      <c r="H132" s="199"/>
      <c r="I132" s="199"/>
      <c r="J132" s="199"/>
      <c r="K132" s="199"/>
      <c r="L132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x14ac:dyDescent="0.3">
      <c r="A133" s="202" t="s">
        <v>78</v>
      </c>
      <c r="B133" s="203" t="s">
        <v>79</v>
      </c>
      <c r="C133" s="202" t="s">
        <v>80</v>
      </c>
      <c r="D133" s="202" t="s">
        <v>128</v>
      </c>
      <c r="E133" s="203" t="s">
        <v>81</v>
      </c>
      <c r="F133" s="204" t="s">
        <v>82</v>
      </c>
      <c r="G133" s="204" t="s">
        <v>83</v>
      </c>
      <c r="H133" s="204" t="s">
        <v>84</v>
      </c>
      <c r="I133" s="205" t="s">
        <v>85</v>
      </c>
      <c r="J133" s="265" t="s">
        <v>196</v>
      </c>
      <c r="K133" s="205" t="s">
        <v>86</v>
      </c>
      <c r="L133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x14ac:dyDescent="0.3">
      <c r="A134" s="264">
        <v>1</v>
      </c>
      <c r="B134" s="85"/>
      <c r="C134" s="30"/>
      <c r="D134" s="86"/>
      <c r="E134" s="207" t="str">
        <f>IF(C134="","",SUMIF($A$5:$A$110,C134,$E$5:$E$110))</f>
        <v/>
      </c>
      <c r="F134" s="87"/>
      <c r="G134" s="208" t="str">
        <f t="shared" ref="G134:G142" si="13">IF(OR(E134="",F134=""),"",F134-E134)</f>
        <v/>
      </c>
      <c r="H134" s="79"/>
      <c r="I134" s="76"/>
      <c r="J134" s="76"/>
      <c r="K134" s="76"/>
      <c r="L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x14ac:dyDescent="0.3">
      <c r="A135" s="264">
        <v>2</v>
      </c>
      <c r="B135" s="85"/>
      <c r="C135" s="30"/>
      <c r="D135" s="86"/>
      <c r="E135" s="207" t="str">
        <f t="shared" ref="E135:E142" si="14">IF(C135="","",SUMIF($A$5:$A$110,C135,$E$5:$E$110))</f>
        <v/>
      </c>
      <c r="F135" s="87"/>
      <c r="G135" s="208" t="str">
        <f t="shared" si="13"/>
        <v/>
      </c>
      <c r="H135" s="79"/>
      <c r="I135" s="76"/>
      <c r="J135" s="76"/>
      <c r="K135" s="76"/>
      <c r="L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x14ac:dyDescent="0.3">
      <c r="A136" s="264">
        <v>3</v>
      </c>
      <c r="B136" s="85"/>
      <c r="C136" s="85"/>
      <c r="D136" s="86"/>
      <c r="E136" s="207" t="str">
        <f t="shared" si="14"/>
        <v/>
      </c>
      <c r="F136" s="87"/>
      <c r="G136" s="208" t="str">
        <f t="shared" si="13"/>
        <v/>
      </c>
      <c r="H136" s="79"/>
      <c r="I136" s="76"/>
      <c r="J136" s="76"/>
      <c r="K136" s="76"/>
      <c r="L136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x14ac:dyDescent="0.3">
      <c r="A137" s="264">
        <v>4</v>
      </c>
      <c r="B137" s="85"/>
      <c r="C137" s="85"/>
      <c r="D137" s="86"/>
      <c r="E137" s="207" t="str">
        <f t="shared" si="14"/>
        <v/>
      </c>
      <c r="F137" s="87"/>
      <c r="G137" s="208" t="str">
        <f t="shared" si="13"/>
        <v/>
      </c>
      <c r="H137" s="79"/>
      <c r="I137" s="76"/>
      <c r="J137" s="76"/>
      <c r="K137" s="76"/>
      <c r="L137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x14ac:dyDescent="0.3">
      <c r="A138" s="264">
        <v>5</v>
      </c>
      <c r="B138" s="85"/>
      <c r="C138" s="85"/>
      <c r="D138" s="86"/>
      <c r="E138" s="207" t="str">
        <f t="shared" si="14"/>
        <v/>
      </c>
      <c r="F138" s="87"/>
      <c r="G138" s="208" t="str">
        <f t="shared" si="13"/>
        <v/>
      </c>
      <c r="H138" s="79"/>
      <c r="I138" s="76"/>
      <c r="J138" s="76"/>
      <c r="K138" s="76"/>
      <c r="L138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x14ac:dyDescent="0.3">
      <c r="A139" s="264">
        <v>6</v>
      </c>
      <c r="B139" s="85"/>
      <c r="C139" s="85"/>
      <c r="D139" s="86"/>
      <c r="E139" s="207" t="str">
        <f t="shared" si="14"/>
        <v/>
      </c>
      <c r="F139" s="87"/>
      <c r="G139" s="208" t="str">
        <f t="shared" si="13"/>
        <v/>
      </c>
      <c r="H139" s="79"/>
      <c r="I139" s="76"/>
      <c r="J139" s="76"/>
      <c r="K139" s="76"/>
      <c r="L139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x14ac:dyDescent="0.3">
      <c r="A140" s="264">
        <v>7</v>
      </c>
      <c r="B140" s="85"/>
      <c r="C140" s="85"/>
      <c r="D140" s="86"/>
      <c r="E140" s="207" t="str">
        <f t="shared" si="14"/>
        <v/>
      </c>
      <c r="F140" s="87"/>
      <c r="G140" s="208" t="str">
        <f t="shared" si="13"/>
        <v/>
      </c>
      <c r="H140" s="79"/>
      <c r="I140" s="76"/>
      <c r="J140" s="76"/>
      <c r="K140" s="76"/>
      <c r="L140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x14ac:dyDescent="0.3">
      <c r="A141" s="264">
        <v>8</v>
      </c>
      <c r="B141" s="85"/>
      <c r="C141" s="85"/>
      <c r="D141" s="86"/>
      <c r="E141" s="207" t="str">
        <f t="shared" si="14"/>
        <v/>
      </c>
      <c r="F141" s="87"/>
      <c r="G141" s="208" t="str">
        <f t="shared" si="13"/>
        <v/>
      </c>
      <c r="H141" s="79"/>
      <c r="I141" s="76"/>
      <c r="J141" s="76"/>
      <c r="K141" s="76"/>
      <c r="L141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x14ac:dyDescent="0.3">
      <c r="A142" s="264">
        <v>8</v>
      </c>
      <c r="B142" s="85"/>
      <c r="C142" s="85"/>
      <c r="D142" s="86"/>
      <c r="E142" s="207" t="str">
        <f t="shared" si="14"/>
        <v/>
      </c>
      <c r="F142" s="87"/>
      <c r="G142" s="208" t="str">
        <f t="shared" si="13"/>
        <v/>
      </c>
      <c r="H142" s="79"/>
      <c r="I142" s="76"/>
      <c r="J142" s="76"/>
      <c r="K142" s="76"/>
      <c r="L142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x14ac:dyDescent="0.3">
      <c r="F143" s="18"/>
      <c r="G143" s="18"/>
      <c r="H143" s="18"/>
      <c r="I143" s="18"/>
      <c r="J143" s="18"/>
      <c r="P143"/>
    </row>
    <row r="144" spans="1:26" x14ac:dyDescent="0.3">
      <c r="P144"/>
    </row>
    <row r="145" spans="16:16" x14ac:dyDescent="0.3">
      <c r="P145"/>
    </row>
    <row r="146" spans="16:16" x14ac:dyDescent="0.3">
      <c r="P146"/>
    </row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</sheetData>
  <sheetProtection sheet="1" objects="1" scenarios="1" formatCells="0" formatColumns="0" formatRows="0"/>
  <dataValidations count="3"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34:J142" xr:uid="{7FC623D6-8B4C-6944-8A78-0C13BA0088D3}">
      <formula1>"ENOUGH Funding,Non-ENOUGH Cash Contribution,Non-ENOUGH In-Kind"</formula1>
    </dataValidation>
    <dataValidation type="list" allowBlank="1" showInputMessage="1" showErrorMessage="1" sqref="H134:H142" xr:uid="{319ADB49-F753-444F-BA12-BF80979781F7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34:K142" xr:uid="{957E3CFD-BF9F-B443-B0EA-A1BDB32C9949}">
      <formula1>"Draft,Submitted,Under Review,Approved,Denied"</formula1>
    </dataValidation>
  </dataValidations>
  <pageMargins left="0.7" right="0.7" top="0.75" bottom="0.75" header="0" footer="0"/>
  <pageSetup scale="5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1F4F701-4A1B-EF4F-A656-AB17295F1DAB}">
          <x14:formula1>
            <xm:f>OFFSET('Program Setup'!#REF!,0,0,COUNTA('Program Setup'!$A$5:$A$84),1)</xm:f>
          </x14:formula1>
          <xm:sqref>G100:G110</xm:sqref>
        </x14:dataValidation>
        <x14:dataValidation type="list" allowBlank="1" showInputMessage="1" showErrorMessage="1" xr:uid="{321C6657-9AB9-CD43-A96A-4EAC43E2EAFC}">
          <x14:formula1>
            <xm:f>'Program Setup'!$M$5:$M$500</xm:f>
          </x14:formula1>
          <xm:sqref>J5:J19 J21:J35 J37:J51 J53:J67 J69:J82 J84:J98</xm:sqref>
        </x14:dataValidation>
        <x14:dataValidation type="list" allowBlank="1" showInputMessage="1" showErrorMessage="1" errorTitle="Invalid project" error="Select a project from the dropdown list." promptTitle="Select project" prompt="Choose a project from the CQ project list." xr:uid="{F1A0CCF6-4A8D-0840-B096-1BAB0749553D}">
          <x14:formula1>
            <xm:f>'Program Setup'!$M$5:$M$500</xm:f>
          </x14:formula1>
          <xm:sqref>J83 J99</xm:sqref>
        </x14:dataValidation>
        <x14:dataValidation type="list" allowBlank="1" showInputMessage="1" showErrorMessage="1" xr:uid="{6F54AACD-C831-264C-B1C3-962E1FB735A6}">
          <x14:formula1>
            <xm:f>'Program Setup'!$A$5:$A$84</xm:f>
          </x14:formula1>
          <xm:sqref>D134:D142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209207C51724BAC982B8EFC5FB25E" ma:contentTypeVersion="1" ma:contentTypeDescription="Create a new document." ma:contentTypeScope="" ma:versionID="d6cc76ef7d27f3809aec8df52dbb56d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A269CB-A9B3-4278-8CB7-D0BEA321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26F5D-717B-453A-9894-E183E4168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418A1-1FBD-479C-841C-AE6DE067586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Program Setup</vt:lpstr>
      <vt:lpstr>Community Quarterback</vt:lpstr>
      <vt:lpstr>MTDC Calculator</vt:lpstr>
      <vt:lpstr>Program Summary</vt:lpstr>
      <vt:lpstr>ENOUGH Budget Summary Page</vt:lpstr>
      <vt:lpstr>Partner 1</vt:lpstr>
      <vt:lpstr>Partner 2</vt:lpstr>
      <vt:lpstr>Partner 3</vt:lpstr>
      <vt:lpstr>Partner 4</vt:lpstr>
      <vt:lpstr>Partner 5</vt:lpstr>
      <vt:lpstr>Partner 6</vt:lpstr>
      <vt:lpstr>Partner 7</vt:lpstr>
      <vt:lpstr>Partner 8</vt:lpstr>
      <vt:lpstr>Partner 9</vt:lpstr>
      <vt:lpstr>Partner 10</vt:lpstr>
      <vt:lpstr>Partner 11</vt:lpstr>
      <vt:lpstr>Partner 12</vt:lpstr>
      <vt:lpstr>Partner 13</vt:lpstr>
      <vt:lpstr>Partner 14</vt:lpstr>
      <vt:lpstr>Partner 15</vt:lpstr>
      <vt:lpstr>Partner 16</vt:lpstr>
      <vt:lpstr>Partner 17</vt:lpstr>
      <vt:lpstr>Partner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Finkelsen</dc:creator>
  <cp:lastModifiedBy>Leopold Spohngellert -GOC-</cp:lastModifiedBy>
  <dcterms:created xsi:type="dcterms:W3CDTF">1999-04-26T23:41:12Z</dcterms:created>
  <dcterms:modified xsi:type="dcterms:W3CDTF">2026-07-15T01:41:55Z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0x010100DE9209207C51724BAC982B8EFC5FB25E</vt:lpwstr>
  </property>
</Properties>
</file>